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720" windowHeight="4680" tabRatio="839" activeTab="4"/>
  </bookViews>
  <sheets>
    <sheet name="IS" sheetId="1" r:id="rId1"/>
    <sheet name="BS" sheetId="2" r:id="rId2"/>
    <sheet name="Equity" sheetId="3" r:id="rId3"/>
    <sheet name="CashFlow" sheetId="4" r:id="rId4"/>
    <sheet name="Notes " sheetId="5" r:id="rId5"/>
  </sheets>
  <definedNames>
    <definedName name="_xlnm.Print_Area" localSheetId="3">'CashFlow'!$A$1:$E$51</definedName>
    <definedName name="_xlnm.Print_Area" localSheetId="0">'IS'!$A$1:$H$60</definedName>
    <definedName name="_xlnm.Print_Area" localSheetId="4">'Notes '!$A$1:$I$351</definedName>
    <definedName name="_xlnm.Print_Titles" localSheetId="4">'Notes '!$1:$4</definedName>
  </definedNames>
  <calcPr fullCalcOnLoad="1"/>
</workbook>
</file>

<file path=xl/sharedStrings.xml><?xml version="1.0" encoding="utf-8"?>
<sst xmlns="http://schemas.openxmlformats.org/spreadsheetml/2006/main" count="356" uniqueCount="236">
  <si>
    <t xml:space="preserve">   proforma number of ordinary shares</t>
  </si>
  <si>
    <t xml:space="preserve">   of RM0.50 each assumed in issue (sen)</t>
  </si>
  <si>
    <t>Property, plant and equipment</t>
  </si>
  <si>
    <t>Current assets</t>
  </si>
  <si>
    <t>Inventories</t>
  </si>
  <si>
    <t>Cash and cash equivalents</t>
  </si>
  <si>
    <t>Current liabilities</t>
  </si>
  <si>
    <t>Taxation</t>
  </si>
  <si>
    <t>RM'000</t>
  </si>
  <si>
    <t>Tax recoverable</t>
  </si>
  <si>
    <t>Net current assets / (liabilities)</t>
  </si>
  <si>
    <t>Share capital</t>
  </si>
  <si>
    <t>Deferred taxation</t>
  </si>
  <si>
    <t>Revenue</t>
  </si>
  <si>
    <t>Cost of sales</t>
  </si>
  <si>
    <t>Other operating income</t>
  </si>
  <si>
    <t>Total</t>
  </si>
  <si>
    <t>Dividends paid</t>
  </si>
  <si>
    <t>Finance cost</t>
  </si>
  <si>
    <t>Shareholders' funds</t>
  </si>
  <si>
    <t>Long term borrowings</t>
  </si>
  <si>
    <t>(The figures have not been audited)</t>
  </si>
  <si>
    <t>(Proforma)</t>
  </si>
  <si>
    <t>As At End</t>
  </si>
  <si>
    <t>Quarter</t>
  </si>
  <si>
    <t>(Audited)</t>
  </si>
  <si>
    <t>As At</t>
  </si>
  <si>
    <t>Preceding</t>
  </si>
  <si>
    <t>Financial</t>
  </si>
  <si>
    <t>Year End</t>
  </si>
  <si>
    <t>31.12.03</t>
  </si>
  <si>
    <t>Individual Quarter</t>
  </si>
  <si>
    <t>Current Year</t>
  </si>
  <si>
    <t>Preceding Year</t>
  </si>
  <si>
    <t>Corresponding</t>
  </si>
  <si>
    <t>To Date</t>
  </si>
  <si>
    <t>Cumulative Quarter</t>
  </si>
  <si>
    <t>Diluted earnings per share (sen)</t>
  </si>
  <si>
    <t>Segmental Reporting</t>
  </si>
  <si>
    <t>Total revenue</t>
  </si>
  <si>
    <t>Capital</t>
  </si>
  <si>
    <t>Period</t>
  </si>
  <si>
    <t>Gross profit</t>
  </si>
  <si>
    <t>Operating expenses</t>
  </si>
  <si>
    <t>Profit from operations</t>
  </si>
  <si>
    <t>Profit for the period</t>
  </si>
  <si>
    <t>Basic earnings per share
based on the proforma number of shares assumed in issue (sen)</t>
  </si>
  <si>
    <t>Notes:</t>
  </si>
  <si>
    <t xml:space="preserve">Of Current </t>
  </si>
  <si>
    <t>*</t>
  </si>
  <si>
    <t>Notes :</t>
  </si>
  <si>
    <t>* Represents RM2</t>
  </si>
  <si>
    <t xml:space="preserve">              </t>
  </si>
  <si>
    <t>Share</t>
  </si>
  <si>
    <t>Acquisition of subsidiary companies</t>
  </si>
  <si>
    <t>Cumulative</t>
  </si>
  <si>
    <t>Segmental information is presented in respect of the Group's business segments:-</t>
  </si>
  <si>
    <t>ended</t>
  </si>
  <si>
    <t>Total results</t>
  </si>
  <si>
    <t>Valuation of Property, Plant and Equipment</t>
  </si>
  <si>
    <t>Subsequent Events</t>
  </si>
  <si>
    <t>Contingent Liabilities and Contingent Assets</t>
  </si>
  <si>
    <t>Capital Commitments</t>
  </si>
  <si>
    <t>Review Of Performance</t>
  </si>
  <si>
    <t>Purchase or Disposal of Quoted Securities</t>
  </si>
  <si>
    <t>Utilisation</t>
  </si>
  <si>
    <t>Repayment of borrowings</t>
  </si>
  <si>
    <t>Working capital</t>
  </si>
  <si>
    <t>Group Borrowings and Debt Securities</t>
  </si>
  <si>
    <t>Off Balance Sheet Financial Instruments</t>
  </si>
  <si>
    <t>The basic earnings per share for the quarter and cumulative year to date are computed as follow:</t>
  </si>
  <si>
    <t>Individual</t>
  </si>
  <si>
    <t>Proforma number of ordinary</t>
  </si>
  <si>
    <t xml:space="preserve">   shares of RM0.50 each assumed in issue ('000)</t>
  </si>
  <si>
    <t>Net cash outflow from investing activities</t>
  </si>
  <si>
    <t>Negative goodwill</t>
  </si>
  <si>
    <t>CLASSIC SCENIC BERHAD</t>
  </si>
  <si>
    <t>(Company No. 633887-M)</t>
  </si>
  <si>
    <t>30.6.04</t>
  </si>
  <si>
    <t>30.6.03</t>
  </si>
  <si>
    <t>30.6.2004</t>
  </si>
  <si>
    <t>Accumulated losses</t>
  </si>
  <si>
    <t>Balance as at 30 June 2004</t>
  </si>
  <si>
    <t>Accumulated</t>
  </si>
  <si>
    <t>Cash and cash equivalents at 30th June 2004</t>
  </si>
  <si>
    <t>Property, plant and equipment :</t>
  </si>
  <si>
    <t>Acquisition of machineries</t>
  </si>
  <si>
    <t>Construction of additional factory*</t>
  </si>
  <si>
    <t>Estimated share issue expenses*</t>
  </si>
  <si>
    <t>Net cash inflow from operating activities</t>
  </si>
  <si>
    <t>Net cash outflow from financing activities</t>
  </si>
  <si>
    <t>Picture Frame</t>
  </si>
  <si>
    <t>Moulding</t>
  </si>
  <si>
    <t>Products</t>
  </si>
  <si>
    <t>Others</t>
  </si>
  <si>
    <t>Profit before taxation</t>
  </si>
  <si>
    <t>Profit after taxation</t>
  </si>
  <si>
    <t>Pre-acquisition profit</t>
  </si>
  <si>
    <t>Trade and other receivables</t>
  </si>
  <si>
    <t>Trade and other creditors</t>
  </si>
  <si>
    <t>Amount due to shareholders</t>
  </si>
  <si>
    <t>Provision for taxation</t>
  </si>
  <si>
    <t>Net Tangible Assets/(Liabilities) per share (RM)</t>
  </si>
  <si>
    <t>Net increase in cash and cash equivalents</t>
  </si>
  <si>
    <t>Current tax expense</t>
  </si>
  <si>
    <t xml:space="preserve">  - current</t>
  </si>
  <si>
    <t xml:space="preserve">  - prior year</t>
  </si>
  <si>
    <t>Deferred tax expense</t>
  </si>
  <si>
    <t xml:space="preserve">  Origination and reversal of temporary differences</t>
  </si>
  <si>
    <t>Timber Products</t>
  </si>
  <si>
    <t>Revenue from external customers</t>
  </si>
  <si>
    <t>Inter-segment revenue</t>
  </si>
  <si>
    <t>Segment results</t>
  </si>
  <si>
    <t>Inter-segment results</t>
  </si>
  <si>
    <t xml:space="preserve">Manufacture </t>
  </si>
  <si>
    <t xml:space="preserve">of Wooden </t>
  </si>
  <si>
    <t xml:space="preserve">Approved and contracted </t>
  </si>
  <si>
    <t>Sale of Unquoted Investments and/or Properties</t>
  </si>
  <si>
    <t>The total gross proceeds of RM14,500,000 arising from the Rights and Public Issues shall accrue to the Company and will be utilised in the following manner :</t>
  </si>
  <si>
    <t>There were no material events between the end of the reporting quarter and the date of this announcement except for the followings :-</t>
  </si>
  <si>
    <t>Subsequent Events (cont'd)</t>
  </si>
  <si>
    <t>On 19 August 2004, the Company undertook a renounceable rights issue of 14,000,000 new ordinary shares of RM0.50 each at an issue price of RM0.50 per Share on the basis of one hundred and seventy five (175) new Shares for every one thousand (1,000) existing Shares after the acquisitions as stated in the above.</t>
  </si>
  <si>
    <t>(c) On 30 September 2004, the Company issued a prospectus to the listing of and quotation for the entire issued and paid-up capital of the Company comprising:-</t>
  </si>
  <si>
    <t>- 2,000,000 new ordinary shares of RM0.50 each available for application by the Malaysian public; and</t>
  </si>
  <si>
    <t>and</t>
  </si>
  <si>
    <t>Offer for Sale of 24,076,100 ordinary shares of RM0.50 each comprising :-</t>
  </si>
  <si>
    <t xml:space="preserve">- 4,000,000 ordinary shares of RM0.50 each available for application by the Malaysian public; </t>
  </si>
  <si>
    <t>- 5,000,000 ordinary shares of RM0.50 each by way of private placement; and</t>
  </si>
  <si>
    <t>FOR THE QUARTER ENDED 30 JUNE 2004</t>
  </si>
  <si>
    <t>N/A</t>
  </si>
  <si>
    <t>N/A - Not Available</t>
  </si>
  <si>
    <t>FOR THE CUMULATIVE QUARTER ENDED 30 JUNE 2004</t>
  </si>
  <si>
    <t>Losses</t>
  </si>
  <si>
    <t>Cash and cash equivalents at 1st January 2004</t>
  </si>
  <si>
    <t>NOTES TO THE INTERIM FINANCIAL REPORT</t>
  </si>
  <si>
    <t>PART A : EXPLANATORY NOTES AS PER MASB 26</t>
  </si>
  <si>
    <t>A1.</t>
  </si>
  <si>
    <t>Basis of Preparation</t>
  </si>
  <si>
    <t>A2.</t>
  </si>
  <si>
    <t>Auditors' Report</t>
  </si>
  <si>
    <t>A3.</t>
  </si>
  <si>
    <t>A4.</t>
  </si>
  <si>
    <t>A5.</t>
  </si>
  <si>
    <t>A6.</t>
  </si>
  <si>
    <t>A7.</t>
  </si>
  <si>
    <t>A8.</t>
  </si>
  <si>
    <t xml:space="preserve">and Sale </t>
  </si>
  <si>
    <t xml:space="preserve">Manufacture of </t>
  </si>
  <si>
    <t>Wooden Pallets and</t>
  </si>
  <si>
    <t>Elimination</t>
  </si>
  <si>
    <t>A9.</t>
  </si>
  <si>
    <t>A10.</t>
  </si>
  <si>
    <t>i) the acquisition of the entire issued and paid up capital of Scenic Moulding (M) Sdn. Bhd. comprising 710,000 ordinary shares of RM1.00 each for a total consideration of RM21,471,151 satisfied by the issue of 42,942,302 new ordinary shares of RM0.50 each ("Shares") by the Company at an issue price of RM0.50 per share;</t>
  </si>
  <si>
    <t>ii) the acquisition of the entire issued and paid up capital of Classic Frame Moulding (M) Sdn. Bhd. comprising 100,000 ordinary shares of RM1.00 each for a total consideration of RM4,622,762 satisfied by the issue of 9,245,524 new Shares by the Company at an issue price of RM0.50 per share;</t>
  </si>
  <si>
    <t>iii) the acquisition of the entire issued and paid up capital of Lim Ket Leng Timber Sdn. Bhd. comprising 100,004 ordinary shares of RM1.00 each for a total consideration of RM1,443,354 satisfied by the issue of 2,886,708 new Shares by the Company at an issue price of RM0.50 per share;</t>
  </si>
  <si>
    <t>v) the acquisition of the entire issued and paid up capital of Lim Ket Leng Realty Sdn. Bhd. comprising 750,000 ordinary shares of RM1.00 each for a total consideration of RM12,371,906 satisfied by the issue of 24,743,812 new Shares by the Company at an issue price of RM0.50 per share;</t>
  </si>
  <si>
    <t>iv) the acquisition of the entire issued and paid up capital of Lim Ket Leng Marketing Sdn. Bhd. comprising 10,000 ordinary shares of RM1.00 each for a total consideration of RM90,825 satisfied by the issue of 181,650 new Shares by the Company at an issue price of RM0.50 per share;</t>
  </si>
  <si>
    <t xml:space="preserve">The financial statements for the current quarter ended 30 June 2004 have been prepared on a proforma basis on the assumption that the acquisition of above subsidiary companies were completed on 30 June 2004. </t>
  </si>
  <si>
    <t>Public issue of 6,000,000 new ordinary shares of RM0.50 each comprising :-</t>
  </si>
  <si>
    <t>A11.</t>
  </si>
  <si>
    <t>A12.</t>
  </si>
  <si>
    <t>A13.</t>
  </si>
  <si>
    <t>PART B : ADDITIONAL INFORMATION REQUIRED BY THE BURSA MALAYSIA SECURITIES BERHAD LISTING                              REQUIREMENTS</t>
  </si>
  <si>
    <t>B1.</t>
  </si>
  <si>
    <t>A14.</t>
  </si>
  <si>
    <t>Significant Related Party Transactions</t>
  </si>
  <si>
    <t>There were no significant related party transactions entered into in the quarter under review.</t>
  </si>
  <si>
    <t>B2.</t>
  </si>
  <si>
    <t>Variation of Results Against Preceding Quarter</t>
  </si>
  <si>
    <t>B3.</t>
  </si>
  <si>
    <t>B4.</t>
  </si>
  <si>
    <t>Variance of Actual and Forecast Profit</t>
  </si>
  <si>
    <t>B5.</t>
  </si>
  <si>
    <t>B6.</t>
  </si>
  <si>
    <t>B7.</t>
  </si>
  <si>
    <t>B8.</t>
  </si>
  <si>
    <t>Status of Corporate Proposal</t>
  </si>
  <si>
    <t>B9.</t>
  </si>
  <si>
    <t>B10.</t>
  </si>
  <si>
    <t>B11.</t>
  </si>
  <si>
    <t>B12.</t>
  </si>
  <si>
    <t>Material Litigation</t>
  </si>
  <si>
    <t>Basis of Calculation of Proforma Earnings Per Share</t>
  </si>
  <si>
    <t>Proforma profit after tax (RM'000)</t>
  </si>
  <si>
    <t xml:space="preserve">Proforma Basic Earnings Per Share based on </t>
  </si>
  <si>
    <t>Material Changes in Estimates</t>
  </si>
  <si>
    <t>Balance as at 1 January 2004</t>
  </si>
  <si>
    <t>Current Year Prospects</t>
  </si>
  <si>
    <t xml:space="preserve">                </t>
  </si>
  <si>
    <t>Seasonal and Cyclical factors</t>
  </si>
  <si>
    <t>There were no unusual items and amounts of items affecting assets, liabilities, equity, net income or cash flows during the current quarter under review.</t>
  </si>
  <si>
    <t>There were no changes in accounting estimates of amounts reported in the current quarter under review.</t>
  </si>
  <si>
    <t>Issuances and repayment of debt and equity securities</t>
  </si>
  <si>
    <t>Unusual items affecting assets, liabilities, equity, net income or cash flows</t>
  </si>
  <si>
    <t>No dividends have been paid by the Company since the last financial year ended 31 December 2003.</t>
  </si>
  <si>
    <t xml:space="preserve">at an issue/offer price of RM1.25 per ordinary share payable in full on application pursuant to its listing on the Second Board of the Bursa Securities. </t>
  </si>
  <si>
    <t xml:space="preserve">The interim financial statements are unaudited and have been prepared in compliance with MASB 26 Interim Financial Reporting and Chapter 9 Part K of the Listing Requirements of Bursa Malaysia Securities Berhad ("Bursa Securities"). </t>
  </si>
  <si>
    <t>The effective tax rate for the quarter under review was 10%, which was lower than the statutory income tax rate of 28% mainly due to the pioneer status granted to one of its subsidiaries under the Promotion Investment Act 1986 for 5 years from 1 October 1999 to 30 September 2004.</t>
  </si>
  <si>
    <t>* Any unutilised amount shall be used for working capital.</t>
  </si>
  <si>
    <t>The details of the credit facility are as follows:</t>
  </si>
  <si>
    <t>Facility</t>
  </si>
  <si>
    <t xml:space="preserve">Purpose </t>
  </si>
  <si>
    <t>Trade and Industry</t>
  </si>
  <si>
    <t>- 15,076,100 ordinary shares of RM0.50 each to Bumiputera investors approved by the Ministry of International</t>
  </si>
  <si>
    <t xml:space="preserve">business associates of the Company and its subsidiaries; </t>
  </si>
  <si>
    <t xml:space="preserve">- 4,000,000 new ordinary shares of RM0.50 each available for application by the eligible employees, directors and </t>
  </si>
  <si>
    <t>(RM'000)</t>
  </si>
  <si>
    <t>Amount</t>
  </si>
  <si>
    <t xml:space="preserve">Amount </t>
  </si>
  <si>
    <t>Term loan 1</t>
  </si>
  <si>
    <t>Term loan 2</t>
  </si>
  <si>
    <t>To refinance the purchase of property</t>
  </si>
  <si>
    <t>NIL</t>
  </si>
  <si>
    <t>outstanding @</t>
  </si>
  <si>
    <t>30 June 2004</t>
  </si>
  <si>
    <t>CONDENSED PROFORMA CONSOLIDATED INCOME STATEMENTS</t>
  </si>
  <si>
    <t>CONDENSED PROFORMA CONSOLIDATED  BALANCE SHEETS AS AT 30 JUNE 2004</t>
  </si>
  <si>
    <t>CONDENSED PROFORMA CONSOLIDATED STATEMENT OF CHANGES IN EQUITY</t>
  </si>
  <si>
    <t>CONDENSED PROFORMA CONSOLIDATED CASH FLOW STATEMENT</t>
  </si>
  <si>
    <t>The interim financial statements should be read in conjunction with the Prospectus of Classic Scenic Berhad dated 30 September 2004. The explanatory notes attached to the interim financial statements provide an explanation of events and transactions that are significant to an understanding of the changes in the financial position and performance of the Company and its subsidiary companies namely, Scenic Moulding (M) Sdn. Bhd., Classic Frame Moulding (M) Sdn. Bhd., Lim Ket Leng Marketing Sdn. Bhd., Lim Ket Leng Timber Sdn. Bhd. and Lim Ket Leng Realty Sdn. Bhd. (hereinafter referred to as the "Group"), since the financial year ended 31 December 2003.</t>
  </si>
  <si>
    <t>The auditors’ report  on the financial statements for the year ended 31 December 2003 of the Company and its respective subsidiaries were not qualified.</t>
  </si>
  <si>
    <t>The accounting policies, method of computation and basis of consolidation adopted for this quarterly financial report is consistent with those to be adopted by the Proforma Group.</t>
  </si>
  <si>
    <t>The Proforma Group's performance is not subject to seasonality or cyclicality.</t>
  </si>
  <si>
    <t>Proforma</t>
  </si>
  <si>
    <t>There was no revaluation of property, plant and equipment by the subsidiary companies since the last audited financial statements for the year ended 31 December 2003.</t>
  </si>
  <si>
    <t>Change In The Composition of The Proforma Group</t>
  </si>
  <si>
    <t>Dividend</t>
  </si>
  <si>
    <t>as at</t>
  </si>
  <si>
    <t>There was no issuance, cancellations, repurchases, resale and repayment of debt and equity securities in the current quarter date under review.</t>
  </si>
  <si>
    <t>(b) On 19 July 2004, the Company received approval from Securities Commission on the admission to the Official List and the listing of and quotation for its entire enlarged issued and paid up share capital on the Second Board of the Bursa Securities.</t>
  </si>
  <si>
    <t xml:space="preserve">There were no changes in the composition of the Proforma Group for the current year to date except for the acquisitions as disclosed in Note A10. </t>
  </si>
  <si>
    <t>The Proforma Group has not provided any quarterly profit forecast and therefore no variance information is available for the quarter under review.</t>
  </si>
  <si>
    <t>Any reserve on consolidation,</t>
  </si>
  <si>
    <t>For the current quarter under review no dividend has been proposed or declared by the Company.</t>
  </si>
  <si>
    <t>The interim financial statements have been prepared on a proforma basis on the assumption that the acquisition of subsidiary companies (as disclosed in Note A10) were completed on 30 June 2004 .</t>
  </si>
  <si>
    <t>(a) On 31 July 2004, the following conditional Share Sale Agreements with various vendors were completed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</si>
</sst>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0.0;\-#,##0.0"/>
    <numFmt numFmtId="179" formatCode="#,##0.000;\-#,##0.000"/>
    <numFmt numFmtId="180" formatCode="_-* #,##0_-;\-* #,##0_-;_-* &quot;-&quot;??_-;_-@_-"/>
    <numFmt numFmtId="181" formatCode="#,##0.00_ ;\-#,##0.00\ "/>
    <numFmt numFmtId="182" formatCode="#,##0.0000;\-#,##0.0000"/>
    <numFmt numFmtId="183" formatCode="#,##0.000000;\-#,##0.000000"/>
    <numFmt numFmtId="184" formatCode="mm/dd/yy;@"/>
    <numFmt numFmtId="185" formatCode="#,##0_ ;\-#,##0\ "/>
    <numFmt numFmtId="186" formatCode="[$-409]dddd\,\ mmmm\ dd\,\ yyyy"/>
    <numFmt numFmtId="187" formatCode="00000"/>
    <numFmt numFmtId="188" formatCode="#,##0.0_);[Red]\(#,##0.0\)"/>
    <numFmt numFmtId="189" formatCode="0.0"/>
    <numFmt numFmtId="190" formatCode="#,##0.000_);[Red]\(#,##0.000\)"/>
    <numFmt numFmtId="191" formatCode="#,##0.0000_);[Red]\(#,##0.0000\)"/>
    <numFmt numFmtId="192" formatCode="#,##0.00000_);[Red]\(#,##0.00000\)"/>
    <numFmt numFmtId="193" formatCode="#,##0.000000_);[Red]\(#,##0.000000\)"/>
    <numFmt numFmtId="194" formatCode="#,##0.0000000_);[Red]\(#,##0.000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quot;£&quot;* #,##0.00_-;\-&quot;£&quot;* #,##0.00_-;_-&quot;£&quot;* &quot;-&quot;??_-;_-@_-"/>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12">
    <font>
      <sz val="10"/>
      <name val="Arial"/>
      <family val="2"/>
    </font>
    <font>
      <u val="single"/>
      <sz val="10"/>
      <color indexed="36"/>
      <name val="Arial"/>
      <family val="2"/>
    </font>
    <font>
      <u val="single"/>
      <sz val="10"/>
      <color indexed="12"/>
      <name val="Arial"/>
      <family val="2"/>
    </font>
    <font>
      <i/>
      <sz val="10"/>
      <name val="Times New Roman"/>
      <family val="1"/>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color indexed="10"/>
      <name val="Times New Roman"/>
      <family val="1"/>
    </font>
    <font>
      <b/>
      <sz val="9"/>
      <name val="Times New Roman"/>
      <family val="1"/>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29">
    <xf numFmtId="0" fontId="0" fillId="0" borderId="0" xfId="0" applyAlignment="1">
      <alignment/>
    </xf>
    <xf numFmtId="173" fontId="4" fillId="0" borderId="0" xfId="15" applyNumberFormat="1" applyFont="1" applyFill="1" applyBorder="1" applyAlignment="1">
      <alignment horizontal="center"/>
    </xf>
    <xf numFmtId="173" fontId="4" fillId="0" borderId="0" xfId="15" applyNumberFormat="1" applyFont="1" applyFill="1" applyAlignment="1">
      <alignment/>
    </xf>
    <xf numFmtId="173" fontId="4" fillId="0" borderId="0" xfId="15" applyNumberFormat="1" applyFont="1" applyFill="1" applyBorder="1" applyAlignment="1">
      <alignment/>
    </xf>
    <xf numFmtId="173" fontId="4" fillId="0" borderId="0" xfId="15" applyNumberFormat="1" applyFont="1" applyBorder="1" applyAlignment="1">
      <alignment horizontal="center"/>
    </xf>
    <xf numFmtId="0" fontId="4" fillId="0" borderId="0" xfId="22" applyFont="1">
      <alignment/>
      <protection/>
    </xf>
    <xf numFmtId="0" fontId="4" fillId="0" borderId="0" xfId="22" applyFont="1" applyAlignment="1">
      <alignment horizontal="center"/>
      <protection/>
    </xf>
    <xf numFmtId="0" fontId="5" fillId="0" borderId="0" xfId="22" applyFont="1" applyAlignment="1">
      <alignment/>
      <protection/>
    </xf>
    <xf numFmtId="0" fontId="7" fillId="0" borderId="0" xfId="22" applyFont="1" applyAlignment="1" quotePrefix="1">
      <alignment/>
      <protection/>
    </xf>
    <xf numFmtId="0" fontId="5" fillId="0" borderId="0" xfId="22" applyFont="1">
      <alignment/>
      <protection/>
    </xf>
    <xf numFmtId="173" fontId="4" fillId="0" borderId="0" xfId="15" applyNumberFormat="1" applyFont="1" applyAlignment="1">
      <alignment/>
    </xf>
    <xf numFmtId="173" fontId="4" fillId="0" borderId="0" xfId="15" applyNumberFormat="1" applyFont="1" applyAlignment="1">
      <alignment horizontal="center"/>
    </xf>
    <xf numFmtId="173" fontId="4" fillId="0" borderId="0" xfId="15" applyNumberFormat="1" applyFont="1" applyBorder="1" applyAlignment="1">
      <alignment/>
    </xf>
    <xf numFmtId="43" fontId="4" fillId="0" borderId="0" xfId="15" applyFont="1" applyFill="1" applyBorder="1" applyAlignment="1">
      <alignment/>
    </xf>
    <xf numFmtId="43" fontId="4" fillId="0" borderId="1" xfId="15" applyFont="1" applyFill="1" applyBorder="1" applyAlignment="1">
      <alignment/>
    </xf>
    <xf numFmtId="173" fontId="4" fillId="0" borderId="1" xfId="15" applyNumberFormat="1" applyFont="1" applyFill="1" applyBorder="1" applyAlignment="1">
      <alignment horizontal="center"/>
    </xf>
    <xf numFmtId="16" fontId="4" fillId="0" borderId="0" xfId="22" applyNumberFormat="1" applyFont="1" applyAlignment="1">
      <alignment horizontal="center"/>
      <protection/>
    </xf>
    <xf numFmtId="173" fontId="5" fillId="0" borderId="0" xfId="15" applyNumberFormat="1" applyFont="1" applyAlignment="1">
      <alignment/>
    </xf>
    <xf numFmtId="173" fontId="4" fillId="0" borderId="2" xfId="15" applyNumberFormat="1" applyFont="1" applyBorder="1" applyAlignment="1">
      <alignment/>
    </xf>
    <xf numFmtId="173" fontId="4" fillId="0" borderId="2" xfId="15" applyNumberFormat="1" applyFont="1" applyBorder="1" applyAlignment="1">
      <alignment horizontal="center"/>
    </xf>
    <xf numFmtId="173" fontId="4" fillId="0" borderId="3" xfId="15" applyNumberFormat="1" applyFont="1" applyBorder="1" applyAlignment="1">
      <alignment/>
    </xf>
    <xf numFmtId="173" fontId="4" fillId="0" borderId="3" xfId="15" applyNumberFormat="1" applyFont="1" applyBorder="1" applyAlignment="1">
      <alignment horizontal="center"/>
    </xf>
    <xf numFmtId="173" fontId="4" fillId="0" borderId="3" xfId="15" applyNumberFormat="1" applyFont="1" applyBorder="1" applyAlignment="1">
      <alignment horizontal="right"/>
    </xf>
    <xf numFmtId="173" fontId="4" fillId="0" borderId="4" xfId="15" applyNumberFormat="1" applyFont="1" applyBorder="1" applyAlignment="1">
      <alignment/>
    </xf>
    <xf numFmtId="173" fontId="5" fillId="0" borderId="0" xfId="15" applyNumberFormat="1" applyFont="1" applyBorder="1" applyAlignment="1">
      <alignment/>
    </xf>
    <xf numFmtId="173" fontId="4" fillId="0" borderId="5" xfId="15" applyNumberFormat="1" applyFont="1" applyBorder="1" applyAlignment="1">
      <alignment/>
    </xf>
    <xf numFmtId="173" fontId="4" fillId="0" borderId="0" xfId="15" applyNumberFormat="1" applyFont="1" applyAlignment="1">
      <alignment horizontal="right"/>
    </xf>
    <xf numFmtId="173" fontId="4" fillId="0" borderId="6" xfId="15" applyNumberFormat="1" applyFont="1" applyBorder="1" applyAlignment="1">
      <alignment/>
    </xf>
    <xf numFmtId="0" fontId="4" fillId="0" borderId="0" xfId="22" applyFont="1" applyAlignment="1">
      <alignment horizontal="right"/>
      <protection/>
    </xf>
    <xf numFmtId="173" fontId="5" fillId="0" borderId="0" xfId="22" applyNumberFormat="1" applyFont="1">
      <alignment/>
      <protection/>
    </xf>
    <xf numFmtId="173" fontId="4" fillId="0" borderId="0" xfId="22" applyNumberFormat="1" applyFont="1" applyAlignment="1">
      <alignment horizontal="center"/>
      <protection/>
    </xf>
    <xf numFmtId="206" fontId="4" fillId="0" borderId="0" xfId="22" applyNumberFormat="1" applyFont="1" applyAlignment="1">
      <alignment horizontal="center"/>
      <protection/>
    </xf>
    <xf numFmtId="173" fontId="4" fillId="0" borderId="0" xfId="22" applyNumberFormat="1" applyFont="1">
      <alignment/>
      <protection/>
    </xf>
    <xf numFmtId="43" fontId="4" fillId="0" borderId="0" xfId="15" applyFont="1" applyAlignment="1">
      <alignment horizontal="center"/>
    </xf>
    <xf numFmtId="43" fontId="4" fillId="0" borderId="0" xfId="22" applyNumberFormat="1" applyFont="1" applyAlignment="1">
      <alignment horizontal="center"/>
      <protection/>
    </xf>
    <xf numFmtId="43" fontId="4" fillId="0" borderId="0" xfId="22" applyNumberFormat="1" applyFont="1">
      <alignment/>
      <protection/>
    </xf>
    <xf numFmtId="0" fontId="7" fillId="0" borderId="0" xfId="22" applyFont="1" applyAlignment="1">
      <alignment/>
      <protection/>
    </xf>
    <xf numFmtId="0" fontId="4" fillId="2" borderId="0" xfId="22" applyFont="1" applyFill="1">
      <alignment/>
      <protection/>
    </xf>
    <xf numFmtId="0" fontId="4" fillId="0" borderId="0" xfId="22" applyFont="1" applyAlignment="1">
      <alignment horizontal="justify"/>
      <protection/>
    </xf>
    <xf numFmtId="0" fontId="4" fillId="0" borderId="0" xfId="22" applyFont="1" applyFill="1">
      <alignment/>
      <protection/>
    </xf>
    <xf numFmtId="0" fontId="4" fillId="0" borderId="0" xfId="22" applyFont="1" applyFill="1" applyAlignment="1">
      <alignment horizontal="center"/>
      <protection/>
    </xf>
    <xf numFmtId="0" fontId="5" fillId="0" borderId="0" xfId="22" applyFont="1" applyFill="1">
      <alignment/>
      <protection/>
    </xf>
    <xf numFmtId="0" fontId="4" fillId="0" borderId="0" xfId="22" applyFont="1" applyFill="1" quotePrefix="1">
      <alignment/>
      <protection/>
    </xf>
    <xf numFmtId="41" fontId="4" fillId="0" borderId="0" xfId="22" applyNumberFormat="1" applyFont="1" applyFill="1">
      <alignment/>
      <protection/>
    </xf>
    <xf numFmtId="41" fontId="4" fillId="0" borderId="5" xfId="22" applyNumberFormat="1" applyFont="1" applyFill="1" applyBorder="1">
      <alignment/>
      <protection/>
    </xf>
    <xf numFmtId="15" fontId="4" fillId="0" borderId="0" xfId="22" applyNumberFormat="1" applyFont="1" applyAlignment="1">
      <alignment horizontal="center"/>
      <protection/>
    </xf>
    <xf numFmtId="40" fontId="4" fillId="0" borderId="0" xfId="15" applyNumberFormat="1" applyFont="1" applyFill="1" applyBorder="1" applyAlignment="1">
      <alignment/>
    </xf>
    <xf numFmtId="173" fontId="4" fillId="0" borderId="7" xfId="15" applyNumberFormat="1" applyFont="1" applyFill="1" applyBorder="1" applyAlignment="1">
      <alignment/>
    </xf>
    <xf numFmtId="173" fontId="4" fillId="0" borderId="5" xfId="15" applyNumberFormat="1" applyFont="1" applyFill="1" applyBorder="1" applyAlignment="1">
      <alignment/>
    </xf>
    <xf numFmtId="173" fontId="4" fillId="0" borderId="0" xfId="15" applyNumberFormat="1" applyFont="1" applyAlignment="1">
      <alignment horizontal="justify"/>
    </xf>
    <xf numFmtId="0" fontId="4" fillId="0" borderId="0" xfId="22" applyFont="1" applyAlignment="1">
      <alignment horizontal="left"/>
      <protection/>
    </xf>
    <xf numFmtId="43" fontId="4" fillId="0" borderId="0" xfId="15" applyFont="1" applyAlignment="1">
      <alignment/>
    </xf>
    <xf numFmtId="15" fontId="4" fillId="0" borderId="0" xfId="22" applyNumberFormat="1" applyFont="1" applyFill="1" applyAlignment="1">
      <alignment horizontal="center"/>
      <protection/>
    </xf>
    <xf numFmtId="0" fontId="8" fillId="0" borderId="0" xfId="22" applyFont="1" applyFill="1" applyAlignment="1">
      <alignment horizontal="center"/>
      <protection/>
    </xf>
    <xf numFmtId="41" fontId="8" fillId="0" borderId="1" xfId="22" applyNumberFormat="1" applyFont="1" applyFill="1" applyBorder="1" applyAlignment="1">
      <alignment horizontal="center"/>
      <protection/>
    </xf>
    <xf numFmtId="213" fontId="8" fillId="0" borderId="0" xfId="22" applyNumberFormat="1" applyFont="1" applyFill="1" applyBorder="1" applyAlignment="1">
      <alignment horizontal="center"/>
      <protection/>
    </xf>
    <xf numFmtId="41" fontId="8" fillId="0" borderId="0" xfId="22" applyNumberFormat="1" applyFont="1" applyFill="1" applyAlignment="1">
      <alignment horizontal="center"/>
      <protection/>
    </xf>
    <xf numFmtId="213" fontId="8" fillId="0" borderId="1" xfId="22" applyNumberFormat="1" applyFont="1" applyFill="1" applyBorder="1" applyAlignment="1">
      <alignment horizontal="center"/>
      <protection/>
    </xf>
    <xf numFmtId="0" fontId="4" fillId="0" borderId="0" xfId="22" applyFont="1" applyFill="1" applyBorder="1" applyAlignment="1">
      <alignment horizontal="center"/>
      <protection/>
    </xf>
    <xf numFmtId="0" fontId="4" fillId="0" borderId="0" xfId="21" applyFont="1" applyFill="1">
      <alignment/>
      <protection/>
    </xf>
    <xf numFmtId="0" fontId="4" fillId="0" borderId="0" xfId="21" applyFont="1" applyFill="1" applyAlignment="1">
      <alignment horizontal="center"/>
      <protection/>
    </xf>
    <xf numFmtId="0" fontId="0" fillId="0" borderId="0" xfId="21" applyFont="1" applyFill="1" applyAlignment="1">
      <alignment horizontal="center"/>
      <protection/>
    </xf>
    <xf numFmtId="0" fontId="6" fillId="0" borderId="0" xfId="21" applyFont="1" applyFill="1" applyBorder="1" applyAlignment="1">
      <alignment horizontal="center"/>
      <protection/>
    </xf>
    <xf numFmtId="0" fontId="6" fillId="0" borderId="0" xfId="21" applyFont="1" applyFill="1" applyAlignment="1">
      <alignment horizontal="center"/>
      <protection/>
    </xf>
    <xf numFmtId="0" fontId="6" fillId="0" borderId="0" xfId="22" applyFont="1" applyFill="1" applyAlignment="1">
      <alignment horizontal="center"/>
      <protection/>
    </xf>
    <xf numFmtId="0" fontId="3" fillId="0" borderId="0" xfId="21" applyFont="1" applyFill="1" applyAlignment="1">
      <alignment horizontal="center"/>
      <protection/>
    </xf>
    <xf numFmtId="0" fontId="3" fillId="0" borderId="0" xfId="21" applyFont="1" applyFill="1">
      <alignment/>
      <protection/>
    </xf>
    <xf numFmtId="0" fontId="0" fillId="0" borderId="0" xfId="21" applyFont="1" applyFill="1">
      <alignment/>
      <protection/>
    </xf>
    <xf numFmtId="173" fontId="4" fillId="0" borderId="0" xfId="15" applyNumberFormat="1" applyFont="1" applyFill="1" applyAlignment="1">
      <alignment horizontal="center"/>
    </xf>
    <xf numFmtId="173" fontId="4" fillId="0" borderId="7" xfId="15" applyNumberFormat="1" applyFont="1" applyFill="1" applyBorder="1" applyAlignment="1">
      <alignment horizontal="center"/>
    </xf>
    <xf numFmtId="173" fontId="4" fillId="0" borderId="5" xfId="15" applyNumberFormat="1" applyFont="1" applyFill="1" applyBorder="1" applyAlignment="1">
      <alignment horizontal="center"/>
    </xf>
    <xf numFmtId="173" fontId="0" fillId="0" borderId="0" xfId="15" applyNumberFormat="1" applyFont="1" applyFill="1" applyAlignment="1">
      <alignment horizontal="center"/>
    </xf>
    <xf numFmtId="0" fontId="5" fillId="0" borderId="0" xfId="22" applyFont="1" applyFill="1" applyAlignment="1">
      <alignment horizontal="left"/>
      <protection/>
    </xf>
    <xf numFmtId="41" fontId="4" fillId="0" borderId="0" xfId="22" applyNumberFormat="1" applyFont="1" applyFill="1" applyBorder="1">
      <alignment/>
      <protection/>
    </xf>
    <xf numFmtId="41" fontId="4" fillId="0" borderId="7" xfId="22" applyNumberFormat="1" applyFont="1" applyFill="1" applyBorder="1">
      <alignment/>
      <protection/>
    </xf>
    <xf numFmtId="0" fontId="4" fillId="0" borderId="0" xfId="22" applyFont="1" applyFill="1" applyBorder="1">
      <alignment/>
      <protection/>
    </xf>
    <xf numFmtId="0" fontId="5" fillId="0" borderId="0" xfId="22" applyFont="1" applyFill="1" applyBorder="1">
      <alignment/>
      <protection/>
    </xf>
    <xf numFmtId="0" fontId="8" fillId="0" borderId="0" xfId="22" applyFont="1" applyFill="1" applyBorder="1" applyAlignment="1">
      <alignment horizontal="center"/>
      <protection/>
    </xf>
    <xf numFmtId="0" fontId="4" fillId="0" borderId="0" xfId="22" applyFont="1" applyFill="1" applyAlignment="1">
      <alignment vertical="top" wrapText="1"/>
      <protection/>
    </xf>
    <xf numFmtId="0" fontId="6" fillId="0" borderId="0" xfId="22" applyFont="1" applyFill="1">
      <alignment/>
      <protection/>
    </xf>
    <xf numFmtId="0" fontId="5" fillId="0" borderId="8" xfId="22" applyFont="1" applyFill="1" applyBorder="1" applyAlignment="1">
      <alignment horizontal="right"/>
      <protection/>
    </xf>
    <xf numFmtId="0" fontId="5" fillId="0" borderId="0" xfId="21" applyFont="1" applyFill="1">
      <alignment/>
      <protection/>
    </xf>
    <xf numFmtId="0" fontId="5" fillId="0" borderId="9" xfId="22" applyFont="1" applyFill="1" applyBorder="1">
      <alignment/>
      <protection/>
    </xf>
    <xf numFmtId="0" fontId="5" fillId="0" borderId="6" xfId="22" applyFont="1" applyFill="1" applyBorder="1">
      <alignment/>
      <protection/>
    </xf>
    <xf numFmtId="0" fontId="5" fillId="0" borderId="9" xfId="22" applyFont="1" applyFill="1" applyBorder="1" applyAlignment="1">
      <alignment horizontal="right"/>
      <protection/>
    </xf>
    <xf numFmtId="0" fontId="5" fillId="0" borderId="10" xfId="22" applyFont="1" applyFill="1" applyBorder="1">
      <alignment/>
      <protection/>
    </xf>
    <xf numFmtId="0" fontId="5" fillId="0" borderId="10" xfId="22" applyFont="1" applyFill="1" applyBorder="1" applyAlignment="1">
      <alignment horizontal="right"/>
      <protection/>
    </xf>
    <xf numFmtId="0" fontId="5" fillId="0" borderId="8" xfId="22" applyFont="1" applyFill="1" applyBorder="1">
      <alignment/>
      <protection/>
    </xf>
    <xf numFmtId="0" fontId="5" fillId="0" borderId="7" xfId="22" applyFont="1" applyFill="1" applyBorder="1">
      <alignment/>
      <protection/>
    </xf>
    <xf numFmtId="0" fontId="4" fillId="0" borderId="9" xfId="22" applyFont="1" applyFill="1" applyBorder="1">
      <alignment/>
      <protection/>
    </xf>
    <xf numFmtId="0" fontId="4" fillId="0" borderId="6" xfId="22" applyFont="1" applyFill="1" applyBorder="1">
      <alignment/>
      <protection/>
    </xf>
    <xf numFmtId="173" fontId="4" fillId="0" borderId="9" xfId="15" applyNumberFormat="1" applyFont="1" applyFill="1" applyBorder="1" applyAlignment="1">
      <alignment/>
    </xf>
    <xf numFmtId="0" fontId="4" fillId="0" borderId="10" xfId="22" applyFont="1" applyFill="1" applyBorder="1">
      <alignment/>
      <protection/>
    </xf>
    <xf numFmtId="173" fontId="4" fillId="0" borderId="10" xfId="15" applyNumberFormat="1" applyFont="1" applyFill="1" applyBorder="1" applyAlignment="1">
      <alignment/>
    </xf>
    <xf numFmtId="0" fontId="4" fillId="0" borderId="8" xfId="22" applyFont="1" applyFill="1" applyBorder="1">
      <alignment/>
      <protection/>
    </xf>
    <xf numFmtId="0" fontId="4" fillId="0" borderId="7" xfId="22" applyFont="1" applyFill="1" applyBorder="1">
      <alignment/>
      <protection/>
    </xf>
    <xf numFmtId="173" fontId="4" fillId="0" borderId="11" xfId="15" applyNumberFormat="1" applyFont="1" applyFill="1" applyBorder="1" applyAlignment="1">
      <alignment/>
    </xf>
    <xf numFmtId="0" fontId="5" fillId="0" borderId="0" xfId="22" applyFont="1" applyFill="1" applyAlignment="1">
      <alignment/>
      <protection/>
    </xf>
    <xf numFmtId="0" fontId="7" fillId="0" borderId="0" xfId="22" applyFont="1" applyFill="1" applyAlignment="1" quotePrefix="1">
      <alignment/>
      <protection/>
    </xf>
    <xf numFmtId="0" fontId="7" fillId="0" borderId="0" xfId="22" applyFont="1" applyFill="1" applyAlignment="1">
      <alignment horizontal="left"/>
      <protection/>
    </xf>
    <xf numFmtId="0" fontId="5" fillId="0" borderId="0" xfId="22" applyFont="1" applyFill="1" applyAlignment="1" quotePrefix="1">
      <alignment horizontal="left"/>
      <protection/>
    </xf>
    <xf numFmtId="0" fontId="4" fillId="0" borderId="0" xfId="22" applyFont="1" applyFill="1" applyAlignment="1">
      <alignment vertical="top"/>
      <protection/>
    </xf>
    <xf numFmtId="0" fontId="4" fillId="0" borderId="0" xfId="22" applyNumberFormat="1" applyFont="1" applyFill="1">
      <alignment/>
      <protection/>
    </xf>
    <xf numFmtId="173" fontId="4" fillId="0" borderId="0" xfId="22" applyNumberFormat="1" applyFont="1" applyFill="1">
      <alignment/>
      <protection/>
    </xf>
    <xf numFmtId="0" fontId="4" fillId="0" borderId="0" xfId="22" applyNumberFormat="1" applyFont="1" applyFill="1" applyAlignment="1">
      <alignment vertical="top" wrapText="1"/>
      <protection/>
    </xf>
    <xf numFmtId="0" fontId="4" fillId="0" borderId="0" xfId="22" applyFont="1" applyFill="1" applyAlignment="1">
      <alignment vertical="center" wrapText="1"/>
      <protection/>
    </xf>
    <xf numFmtId="0" fontId="5" fillId="0" borderId="0" xfId="22" applyFont="1" applyFill="1" applyBorder="1" applyAlignment="1">
      <alignment horizontal="left"/>
      <protection/>
    </xf>
    <xf numFmtId="0" fontId="4" fillId="0" borderId="12" xfId="22" applyFont="1" applyFill="1" applyBorder="1">
      <alignment/>
      <protection/>
    </xf>
    <xf numFmtId="0" fontId="11" fillId="0" borderId="2" xfId="22" applyFont="1" applyFill="1" applyBorder="1" applyAlignment="1">
      <alignment horizontal="right"/>
      <protection/>
    </xf>
    <xf numFmtId="0" fontId="4" fillId="0" borderId="13" xfId="22" applyFont="1" applyFill="1" applyBorder="1">
      <alignment/>
      <protection/>
    </xf>
    <xf numFmtId="0" fontId="11" fillId="0" borderId="3" xfId="22" applyFont="1" applyFill="1" applyBorder="1" applyAlignment="1">
      <alignment horizontal="right"/>
      <protection/>
    </xf>
    <xf numFmtId="0" fontId="4" fillId="0" borderId="14" xfId="22" applyFont="1" applyFill="1" applyBorder="1">
      <alignment/>
      <protection/>
    </xf>
    <xf numFmtId="15" fontId="11" fillId="0" borderId="15" xfId="22" applyNumberFormat="1" applyFont="1" applyFill="1" applyBorder="1" applyAlignment="1" quotePrefix="1">
      <alignment horizontal="right"/>
      <protection/>
    </xf>
    <xf numFmtId="173" fontId="8" fillId="0" borderId="2" xfId="15" applyNumberFormat="1" applyFont="1" applyFill="1" applyBorder="1" applyAlignment="1">
      <alignment horizontal="right"/>
    </xf>
    <xf numFmtId="173" fontId="8" fillId="0" borderId="3" xfId="15" applyNumberFormat="1" applyFont="1" applyFill="1" applyBorder="1" applyAlignment="1">
      <alignment horizontal="right"/>
    </xf>
    <xf numFmtId="173" fontId="8" fillId="0" borderId="16" xfId="15" applyNumberFormat="1" applyFont="1" applyFill="1" applyBorder="1" applyAlignment="1">
      <alignment horizontal="right"/>
    </xf>
    <xf numFmtId="15" fontId="4" fillId="0" borderId="0" xfId="22" applyNumberFormat="1" applyFont="1" applyFill="1" applyAlignment="1" quotePrefix="1">
      <alignment horizontal="center"/>
      <protection/>
    </xf>
    <xf numFmtId="41" fontId="8" fillId="0" borderId="0" xfId="22" applyNumberFormat="1" applyFont="1" applyFill="1" applyBorder="1" applyAlignment="1">
      <alignment horizontal="center"/>
      <protection/>
    </xf>
    <xf numFmtId="173" fontId="4" fillId="0" borderId="6" xfId="15" applyNumberFormat="1" applyFont="1" applyFill="1" applyBorder="1" applyAlignment="1">
      <alignment horizontal="center"/>
    </xf>
    <xf numFmtId="173" fontId="4" fillId="0" borderId="1" xfId="15" applyNumberFormat="1" applyFont="1" applyFill="1" applyBorder="1" applyAlignment="1">
      <alignment/>
    </xf>
    <xf numFmtId="0" fontId="4" fillId="0" borderId="0" xfId="22" applyFont="1" applyFill="1" applyAlignment="1">
      <alignment wrapText="1"/>
      <protection/>
    </xf>
    <xf numFmtId="173" fontId="4" fillId="0" borderId="0" xfId="15" applyNumberFormat="1" applyFont="1" applyFill="1" applyAlignment="1">
      <alignment horizontal="justify"/>
    </xf>
    <xf numFmtId="0" fontId="4" fillId="0" borderId="0" xfId="22" applyFont="1" applyFill="1" applyAlignment="1">
      <alignment horizontal="justify"/>
      <protection/>
    </xf>
    <xf numFmtId="173" fontId="8" fillId="0" borderId="0" xfId="15" applyNumberFormat="1" applyFont="1" applyFill="1" applyBorder="1" applyAlignment="1">
      <alignment horizontal="right"/>
    </xf>
    <xf numFmtId="0" fontId="4" fillId="0" borderId="0" xfId="22" applyFont="1" applyFill="1" applyAlignment="1">
      <alignment horizontal="center"/>
      <protection/>
    </xf>
    <xf numFmtId="0" fontId="4" fillId="0" borderId="0" xfId="22" applyFont="1" applyFill="1" applyAlignment="1">
      <alignment vertical="top" wrapText="1"/>
      <protection/>
    </xf>
    <xf numFmtId="0" fontId="4" fillId="0" borderId="0" xfId="22" applyFont="1" applyFill="1" applyAlignment="1">
      <alignment horizontal="left" vertical="top" wrapText="1"/>
      <protection/>
    </xf>
    <xf numFmtId="0" fontId="4" fillId="0" borderId="0" xfId="22" applyNumberFormat="1" applyFont="1" applyFill="1" applyAlignment="1">
      <alignment vertical="top" wrapText="1"/>
      <protection/>
    </xf>
    <xf numFmtId="0" fontId="5" fillId="0" borderId="0" xfId="22" applyFont="1" applyFill="1" applyBorder="1" applyAlignment="1">
      <alignmen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business seg."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142875</xdr:rowOff>
    </xdr:from>
    <xdr:to>
      <xdr:col>7</xdr:col>
      <xdr:colOff>600075</xdr:colOff>
      <xdr:row>55</xdr:row>
      <xdr:rowOff>66675</xdr:rowOff>
    </xdr:to>
    <xdr:sp>
      <xdr:nvSpPr>
        <xdr:cNvPr id="1" name="TextBox 1"/>
        <xdr:cNvSpPr txBox="1">
          <a:spLocks noChangeArrowheads="1"/>
        </xdr:cNvSpPr>
      </xdr:nvSpPr>
      <xdr:spPr>
        <a:xfrm>
          <a:off x="9525" y="8943975"/>
          <a:ext cx="5553075" cy="40957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proforma results announced by the Company to Bursa Securities in compliance with the Listing Requirements.</a:t>
          </a:r>
        </a:p>
      </xdr:txBody>
    </xdr:sp>
    <xdr:clientData/>
  </xdr:twoCellAnchor>
  <xdr:oneCellAnchor>
    <xdr:from>
      <xdr:col>1</xdr:col>
      <xdr:colOff>352425</xdr:colOff>
      <xdr:row>57</xdr:row>
      <xdr:rowOff>47625</xdr:rowOff>
    </xdr:from>
    <xdr:ext cx="76200" cy="200025"/>
    <xdr:sp>
      <xdr:nvSpPr>
        <xdr:cNvPr id="2" name="TextBox 2"/>
        <xdr:cNvSpPr txBox="1">
          <a:spLocks noChangeArrowheads="1"/>
        </xdr:cNvSpPr>
      </xdr:nvSpPr>
      <xdr:spPr>
        <a:xfrm>
          <a:off x="2571750" y="9658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56</xdr:row>
      <xdr:rowOff>9525</xdr:rowOff>
    </xdr:from>
    <xdr:to>
      <xdr:col>7</xdr:col>
      <xdr:colOff>657225</xdr:colOff>
      <xdr:row>59</xdr:row>
      <xdr:rowOff>152400</xdr:rowOff>
    </xdr:to>
    <xdr:sp>
      <xdr:nvSpPr>
        <xdr:cNvPr id="3" name="TextBox 3"/>
        <xdr:cNvSpPr txBox="1">
          <a:spLocks noChangeArrowheads="1"/>
        </xdr:cNvSpPr>
      </xdr:nvSpPr>
      <xdr:spPr>
        <a:xfrm>
          <a:off x="9525" y="9458325"/>
          <a:ext cx="5610225" cy="628650"/>
        </a:xfrm>
        <a:prstGeom prst="rect">
          <a:avLst/>
        </a:prstGeom>
        <a:solidFill>
          <a:srgbClr val="FFFFFF"/>
        </a:solidFill>
        <a:ln w="9525" cmpd="sng">
          <a:noFill/>
        </a:ln>
      </xdr:spPr>
      <xdr:txBody>
        <a:bodyPr vertOverflow="clip" wrap="square"/>
        <a:p>
          <a:pPr algn="l">
            <a:defRPr/>
          </a:pPr>
          <a:r>
            <a:rPr lang="en-US" cap="none" sz="1000" b="0" i="0" u="none" baseline="0"/>
            <a:t>The Condensed Proforma Consolidated Income Statements should be read in conjunction with the Prospectus of Classic Scenic Berhad issued on 30 September 2004 and the accompanying explanatory notes attached to the interim financial statements.</a:t>
          </a:r>
        </a:p>
      </xdr:txBody>
    </xdr:sp>
    <xdr:clientData/>
  </xdr:twoCellAnchor>
  <xdr:twoCellAnchor>
    <xdr:from>
      <xdr:col>0</xdr:col>
      <xdr:colOff>38100</xdr:colOff>
      <xdr:row>47</xdr:row>
      <xdr:rowOff>152400</xdr:rowOff>
    </xdr:from>
    <xdr:to>
      <xdr:col>7</xdr:col>
      <xdr:colOff>590550</xdr:colOff>
      <xdr:row>51</xdr:row>
      <xdr:rowOff>85725</xdr:rowOff>
    </xdr:to>
    <xdr:sp>
      <xdr:nvSpPr>
        <xdr:cNvPr id="4" name="TextBox 4"/>
        <xdr:cNvSpPr txBox="1">
          <a:spLocks noChangeArrowheads="1"/>
        </xdr:cNvSpPr>
      </xdr:nvSpPr>
      <xdr:spPr>
        <a:xfrm>
          <a:off x="38100" y="8143875"/>
          <a:ext cx="5514975" cy="581025"/>
        </a:xfrm>
        <a:prstGeom prst="rect">
          <a:avLst/>
        </a:prstGeom>
        <a:solidFill>
          <a:srgbClr val="FFFFFF"/>
        </a:solidFill>
        <a:ln w="9525" cmpd="sng">
          <a:noFill/>
        </a:ln>
      </xdr:spPr>
      <xdr:txBody>
        <a:bodyPr vertOverflow="clip" wrap="square"/>
        <a:p>
          <a:pPr algn="l">
            <a:defRPr/>
          </a:pPr>
          <a:r>
            <a:rPr lang="en-US" cap="none" sz="1000" b="0" i="0" u="none" baseline="0"/>
            <a:t>The Condensed Proforma Consolidated Income Statements for the current quarter and cumulative quarter ended 30 June 2004 have been prepared on a proforma basis on the assumption that the acquisition of subsidiary companies were completed on 30 June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28575</xdr:rowOff>
    </xdr:from>
    <xdr:to>
      <xdr:col>4</xdr:col>
      <xdr:colOff>38100</xdr:colOff>
      <xdr:row>56</xdr:row>
      <xdr:rowOff>76200</xdr:rowOff>
    </xdr:to>
    <xdr:sp>
      <xdr:nvSpPr>
        <xdr:cNvPr id="1" name="TextBox 1"/>
        <xdr:cNvSpPr txBox="1">
          <a:spLocks noChangeArrowheads="1"/>
        </xdr:cNvSpPr>
      </xdr:nvSpPr>
      <xdr:spPr>
        <a:xfrm>
          <a:off x="9525" y="8648700"/>
          <a:ext cx="5162550" cy="53340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2003 was prepared at company level. No consolidated financial statements were prepared then as the Proforma Group was assumed to exist from 30 June 2004.</a:t>
          </a:r>
        </a:p>
      </xdr:txBody>
    </xdr:sp>
    <xdr:clientData/>
  </xdr:twoCellAnchor>
  <xdr:oneCellAnchor>
    <xdr:from>
      <xdr:col>1</xdr:col>
      <xdr:colOff>352425</xdr:colOff>
      <xdr:row>58</xdr:row>
      <xdr:rowOff>47625</xdr:rowOff>
    </xdr:from>
    <xdr:ext cx="76200" cy="200025"/>
    <xdr:sp>
      <xdr:nvSpPr>
        <xdr:cNvPr id="2" name="TextBox 2"/>
        <xdr:cNvSpPr txBox="1">
          <a:spLocks noChangeArrowheads="1"/>
        </xdr:cNvSpPr>
      </xdr:nvSpPr>
      <xdr:spPr>
        <a:xfrm>
          <a:off x="3695700" y="9477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57</xdr:row>
      <xdr:rowOff>9525</xdr:rowOff>
    </xdr:from>
    <xdr:to>
      <xdr:col>4</xdr:col>
      <xdr:colOff>28575</xdr:colOff>
      <xdr:row>59</xdr:row>
      <xdr:rowOff>238125</xdr:rowOff>
    </xdr:to>
    <xdr:sp>
      <xdr:nvSpPr>
        <xdr:cNvPr id="3" name="TextBox 3"/>
        <xdr:cNvSpPr txBox="1">
          <a:spLocks noChangeArrowheads="1"/>
        </xdr:cNvSpPr>
      </xdr:nvSpPr>
      <xdr:spPr>
        <a:xfrm>
          <a:off x="9525" y="9277350"/>
          <a:ext cx="5153025" cy="552450"/>
        </a:xfrm>
        <a:prstGeom prst="rect">
          <a:avLst/>
        </a:prstGeom>
        <a:solidFill>
          <a:srgbClr val="FFFFFF"/>
        </a:solidFill>
        <a:ln w="9525" cmpd="sng">
          <a:noFill/>
        </a:ln>
      </xdr:spPr>
      <xdr:txBody>
        <a:bodyPr vertOverflow="clip" wrap="square"/>
        <a:p>
          <a:pPr algn="l">
            <a:defRPr/>
          </a:pPr>
          <a:r>
            <a:rPr lang="en-US" cap="none" sz="1000" b="0" i="0" u="none" baseline="0"/>
            <a:t>The Condensed Proforma Consolidated Balance Sheets should be read in conjunction with the Prospectus of Classic Scenic Berhad issued on 30 September 2004 and the accompanying explanatory notes attached to the interim financial statements.</a:t>
          </a:r>
        </a:p>
      </xdr:txBody>
    </xdr:sp>
    <xdr:clientData/>
  </xdr:twoCellAnchor>
  <xdr:twoCellAnchor>
    <xdr:from>
      <xdr:col>0</xdr:col>
      <xdr:colOff>38100</xdr:colOff>
      <xdr:row>48</xdr:row>
      <xdr:rowOff>9525</xdr:rowOff>
    </xdr:from>
    <xdr:to>
      <xdr:col>3</xdr:col>
      <xdr:colOff>819150</xdr:colOff>
      <xdr:row>51</xdr:row>
      <xdr:rowOff>133350</xdr:rowOff>
    </xdr:to>
    <xdr:sp>
      <xdr:nvSpPr>
        <xdr:cNvPr id="4" name="TextBox 4"/>
        <xdr:cNvSpPr txBox="1">
          <a:spLocks noChangeArrowheads="1"/>
        </xdr:cNvSpPr>
      </xdr:nvSpPr>
      <xdr:spPr>
        <a:xfrm>
          <a:off x="38100" y="7820025"/>
          <a:ext cx="5076825" cy="609600"/>
        </a:xfrm>
        <a:prstGeom prst="rect">
          <a:avLst/>
        </a:prstGeom>
        <a:solidFill>
          <a:srgbClr val="FFFFFF"/>
        </a:solidFill>
        <a:ln w="9525" cmpd="sng">
          <a:noFill/>
        </a:ln>
      </xdr:spPr>
      <xdr:txBody>
        <a:bodyPr vertOverflow="clip" wrap="square"/>
        <a:p>
          <a:pPr algn="l">
            <a:defRPr/>
          </a:pPr>
          <a:r>
            <a:rPr lang="en-US" cap="none" sz="1000" b="0" i="0" u="none" baseline="0"/>
            <a:t>The Condensed Proforma Consolidated Balance Sheet as at 30 June 2004 has been prepared on a proforma basis on the assumption that the acquisition of subsidiary companies were completed on 30 June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0</xdr:rowOff>
    </xdr:from>
    <xdr:to>
      <xdr:col>6</xdr:col>
      <xdr:colOff>0</xdr:colOff>
      <xdr:row>36</xdr:row>
      <xdr:rowOff>95250</xdr:rowOff>
    </xdr:to>
    <xdr:sp>
      <xdr:nvSpPr>
        <xdr:cNvPr id="1" name="TextBox 1"/>
        <xdr:cNvSpPr txBox="1">
          <a:spLocks noChangeArrowheads="1"/>
        </xdr:cNvSpPr>
      </xdr:nvSpPr>
      <xdr:spPr>
        <a:xfrm>
          <a:off x="9525" y="5524500"/>
          <a:ext cx="5724525" cy="419100"/>
        </a:xfrm>
        <a:prstGeom prst="rect">
          <a:avLst/>
        </a:prstGeom>
        <a:solidFill>
          <a:srgbClr val="FFFFFF"/>
        </a:solidFill>
        <a:ln w="9525" cmpd="sng">
          <a:noFill/>
        </a:ln>
      </xdr:spPr>
      <xdr:txBody>
        <a:bodyPr vertOverflow="clip" wrap="square"/>
        <a:p>
          <a:pPr algn="l">
            <a:defRPr/>
          </a:pPr>
          <a:r>
            <a:rPr lang="en-US" cap="none" sz="1000" b="0" i="0" u="none" baseline="0"/>
            <a:t>The Condensed Proforma Consolidated Statement of Changes In Equity should be read in conjunction with the Prospectus of Classic Scenic Berhad issued on 30 September 2004.</a:t>
          </a:r>
        </a:p>
      </xdr:txBody>
    </xdr:sp>
    <xdr:clientData/>
  </xdr:twoCellAnchor>
  <xdr:twoCellAnchor>
    <xdr:from>
      <xdr:col>0</xdr:col>
      <xdr:colOff>38100</xdr:colOff>
      <xdr:row>25</xdr:row>
      <xdr:rowOff>152400</xdr:rowOff>
    </xdr:from>
    <xdr:to>
      <xdr:col>5</xdr:col>
      <xdr:colOff>590550</xdr:colOff>
      <xdr:row>29</xdr:row>
      <xdr:rowOff>104775</xdr:rowOff>
    </xdr:to>
    <xdr:sp>
      <xdr:nvSpPr>
        <xdr:cNvPr id="2" name="TextBox 2"/>
        <xdr:cNvSpPr txBox="1">
          <a:spLocks noChangeArrowheads="1"/>
        </xdr:cNvSpPr>
      </xdr:nvSpPr>
      <xdr:spPr>
        <a:xfrm>
          <a:off x="38100" y="4219575"/>
          <a:ext cx="5657850" cy="600075"/>
        </a:xfrm>
        <a:prstGeom prst="rect">
          <a:avLst/>
        </a:prstGeom>
        <a:solidFill>
          <a:srgbClr val="FFFFFF"/>
        </a:solidFill>
        <a:ln w="9525" cmpd="sng">
          <a:noFill/>
        </a:ln>
      </xdr:spPr>
      <xdr:txBody>
        <a:bodyPr vertOverflow="clip" wrap="square"/>
        <a:p>
          <a:pPr algn="l">
            <a:defRPr/>
          </a:pPr>
          <a:r>
            <a:rPr lang="en-US" cap="none" sz="1000" b="0" i="0" u="none" baseline="0"/>
            <a:t>The Condensed Proforma Consolidated Statement of Changes in Equity for the period ended 30 June 2004 has been prepared on a proforma basis on the assumption that the acquisition of the subsidiary companies were completed on 30 June 2004.</a:t>
          </a:r>
        </a:p>
      </xdr:txBody>
    </xdr:sp>
    <xdr:clientData/>
  </xdr:twoCellAnchor>
  <xdr:twoCellAnchor>
    <xdr:from>
      <xdr:col>0</xdr:col>
      <xdr:colOff>38100</xdr:colOff>
      <xdr:row>31</xdr:row>
      <xdr:rowOff>0</xdr:rowOff>
    </xdr:from>
    <xdr:to>
      <xdr:col>5</xdr:col>
      <xdr:colOff>542925</xdr:colOff>
      <xdr:row>33</xdr:row>
      <xdr:rowOff>66675</xdr:rowOff>
    </xdr:to>
    <xdr:sp>
      <xdr:nvSpPr>
        <xdr:cNvPr id="3" name="TextBox 3"/>
        <xdr:cNvSpPr txBox="1">
          <a:spLocks noChangeArrowheads="1"/>
        </xdr:cNvSpPr>
      </xdr:nvSpPr>
      <xdr:spPr>
        <a:xfrm>
          <a:off x="38100" y="5038725"/>
          <a:ext cx="5610225" cy="39052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 results announced by the Company to Bursa Securities in compliance with the Listing Requirements.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123825</xdr:rowOff>
    </xdr:from>
    <xdr:to>
      <xdr:col>5</xdr:col>
      <xdr:colOff>0</xdr:colOff>
      <xdr:row>44</xdr:row>
      <xdr:rowOff>38100</xdr:rowOff>
    </xdr:to>
    <xdr:sp>
      <xdr:nvSpPr>
        <xdr:cNvPr id="1" name="TextBox 1"/>
        <xdr:cNvSpPr txBox="1">
          <a:spLocks noChangeArrowheads="1"/>
        </xdr:cNvSpPr>
      </xdr:nvSpPr>
      <xdr:spPr>
        <a:xfrm>
          <a:off x="28575" y="6791325"/>
          <a:ext cx="4943475" cy="40005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 results announced by the Company to Bursa Securities in compliance with the Listing Requirements.</a:t>
          </a:r>
        </a:p>
      </xdr:txBody>
    </xdr:sp>
    <xdr:clientData/>
  </xdr:twoCellAnchor>
  <xdr:oneCellAnchor>
    <xdr:from>
      <xdr:col>1</xdr:col>
      <xdr:colOff>228600</xdr:colOff>
      <xdr:row>46</xdr:row>
      <xdr:rowOff>47625</xdr:rowOff>
    </xdr:from>
    <xdr:ext cx="76200" cy="200025"/>
    <xdr:sp>
      <xdr:nvSpPr>
        <xdr:cNvPr id="2" name="TextBox 2"/>
        <xdr:cNvSpPr txBox="1">
          <a:spLocks noChangeArrowheads="1"/>
        </xdr:cNvSpPr>
      </xdr:nvSpPr>
      <xdr:spPr>
        <a:xfrm>
          <a:off x="3028950" y="7524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45</xdr:row>
      <xdr:rowOff>9525</xdr:rowOff>
    </xdr:from>
    <xdr:to>
      <xdr:col>4</xdr:col>
      <xdr:colOff>838200</xdr:colOff>
      <xdr:row>48</xdr:row>
      <xdr:rowOff>133350</xdr:rowOff>
    </xdr:to>
    <xdr:sp>
      <xdr:nvSpPr>
        <xdr:cNvPr id="3" name="TextBox 3"/>
        <xdr:cNvSpPr txBox="1">
          <a:spLocks noChangeArrowheads="1"/>
        </xdr:cNvSpPr>
      </xdr:nvSpPr>
      <xdr:spPr>
        <a:xfrm>
          <a:off x="9525" y="7324725"/>
          <a:ext cx="4943475" cy="609600"/>
        </a:xfrm>
        <a:prstGeom prst="rect">
          <a:avLst/>
        </a:prstGeom>
        <a:solidFill>
          <a:srgbClr val="FFFFFF"/>
        </a:solidFill>
        <a:ln w="9525" cmpd="sng">
          <a:noFill/>
        </a:ln>
      </xdr:spPr>
      <xdr:txBody>
        <a:bodyPr vertOverflow="clip" wrap="square"/>
        <a:p>
          <a:pPr algn="l">
            <a:defRPr/>
          </a:pPr>
          <a:r>
            <a:rPr lang="en-US" cap="none" sz="1000" b="0" i="0" u="none" baseline="0"/>
            <a:t>The Condensed Proforma Consolidated Cash Flow Statement should be read in conjunction with the Prospectus of Classic Scenic Berhad issued on 30 September 2004 and the accompanying explanatory notes attached to the interim financial statements.</a:t>
          </a:r>
        </a:p>
      </xdr:txBody>
    </xdr:sp>
    <xdr:clientData/>
  </xdr:twoCellAnchor>
  <xdr:twoCellAnchor>
    <xdr:from>
      <xdr:col>0</xdr:col>
      <xdr:colOff>9525</xdr:colOff>
      <xdr:row>36</xdr:row>
      <xdr:rowOff>85725</xdr:rowOff>
    </xdr:from>
    <xdr:to>
      <xdr:col>4</xdr:col>
      <xdr:colOff>790575</xdr:colOff>
      <xdr:row>41</xdr:row>
      <xdr:rowOff>0</xdr:rowOff>
    </xdr:to>
    <xdr:sp>
      <xdr:nvSpPr>
        <xdr:cNvPr id="4" name="TextBox 4"/>
        <xdr:cNvSpPr txBox="1">
          <a:spLocks noChangeArrowheads="1"/>
        </xdr:cNvSpPr>
      </xdr:nvSpPr>
      <xdr:spPr>
        <a:xfrm>
          <a:off x="9525" y="5943600"/>
          <a:ext cx="4895850" cy="723900"/>
        </a:xfrm>
        <a:prstGeom prst="rect">
          <a:avLst/>
        </a:prstGeom>
        <a:solidFill>
          <a:srgbClr val="FFFFFF"/>
        </a:solidFill>
        <a:ln w="9525" cmpd="sng">
          <a:noFill/>
        </a:ln>
      </xdr:spPr>
      <xdr:txBody>
        <a:bodyPr vertOverflow="clip" wrap="square"/>
        <a:p>
          <a:pPr algn="l">
            <a:defRPr/>
          </a:pPr>
          <a:r>
            <a:rPr lang="en-US" cap="none" sz="1000" b="0" i="0" u="none" baseline="0"/>
            <a:t>The Condensed Proforma Consolidated Cash Flow Statement for the cumulative quarter ended 30 June 2004 has been prepared on a proforma basis on the assumption that the acquisition of subsidiary companies were completed on 30 June 2004.</a:t>
          </a:r>
        </a:p>
      </xdr:txBody>
    </xdr:sp>
    <xdr:clientData/>
  </xdr:twoCellAnchor>
  <xdr:twoCellAnchor>
    <xdr:from>
      <xdr:col>0</xdr:col>
      <xdr:colOff>0</xdr:colOff>
      <xdr:row>33</xdr:row>
      <xdr:rowOff>38100</xdr:rowOff>
    </xdr:from>
    <xdr:to>
      <xdr:col>4</xdr:col>
      <xdr:colOff>771525</xdr:colOff>
      <xdr:row>35</xdr:row>
      <xdr:rowOff>123825</xdr:rowOff>
    </xdr:to>
    <xdr:sp>
      <xdr:nvSpPr>
        <xdr:cNvPr id="5" name="TextBox 5"/>
        <xdr:cNvSpPr txBox="1">
          <a:spLocks noChangeArrowheads="1"/>
        </xdr:cNvSpPr>
      </xdr:nvSpPr>
      <xdr:spPr>
        <a:xfrm>
          <a:off x="0" y="5400675"/>
          <a:ext cx="4886325" cy="409575"/>
        </a:xfrm>
        <a:prstGeom prst="rect">
          <a:avLst/>
        </a:prstGeom>
        <a:solidFill>
          <a:srgbClr val="FFFFFF"/>
        </a:solidFill>
        <a:ln w="9525" cmpd="sng">
          <a:noFill/>
        </a:ln>
      </xdr:spPr>
      <xdr:txBody>
        <a:bodyPr vertOverflow="clip" wrap="square"/>
        <a:p>
          <a:pPr algn="l">
            <a:defRPr/>
          </a:pPr>
          <a:r>
            <a:rPr lang="en-US" cap="none" sz="1000" b="0" i="0" u="none" baseline="0"/>
            <a:t>Cash and cash equivalents consist of cash and bank balances and deposits with a licensed bank.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163</xdr:row>
      <xdr:rowOff>19050</xdr:rowOff>
    </xdr:from>
    <xdr:to>
      <xdr:col>9</xdr:col>
      <xdr:colOff>0</xdr:colOff>
      <xdr:row>169</xdr:row>
      <xdr:rowOff>0</xdr:rowOff>
    </xdr:to>
    <xdr:sp>
      <xdr:nvSpPr>
        <xdr:cNvPr id="1" name="Text 18"/>
        <xdr:cNvSpPr txBox="1">
          <a:spLocks noChangeArrowheads="1"/>
        </xdr:cNvSpPr>
      </xdr:nvSpPr>
      <xdr:spPr>
        <a:xfrm>
          <a:off x="371475" y="25679400"/>
          <a:ext cx="6543675" cy="952500"/>
        </a:xfrm>
        <a:prstGeom prst="rect">
          <a:avLst/>
        </a:prstGeom>
        <a:noFill/>
        <a:ln w="1" cmpd="sng">
          <a:noFill/>
        </a:ln>
      </xdr:spPr>
      <xdr:txBody>
        <a:bodyPr vertOverflow="clip" wrap="square"/>
        <a:p>
          <a:pPr algn="l">
            <a:defRPr/>
          </a:pPr>
          <a:r>
            <a:rPr lang="en-US" cap="none" sz="1000" b="0" i="0" u="none" baseline="0">
              <a:latin typeface="Times New Roman"/>
              <a:ea typeface="Times New Roman"/>
              <a:cs typeface="Times New Roman"/>
            </a:rPr>
            <a:t>As at 30 June 2004, the Proforma Group has no material contingent liabilities save for a corporate guarantee of RM2,700,000 by a subsidiary in respect of a banking facility granted to its related company.</a:t>
          </a:r>
          <a:r>
            <a:rPr lang="en-US" cap="none" sz="1000" b="0" i="0" u="none" baseline="0">
              <a:solidFill>
                <a:srgbClr val="000000"/>
              </a:solidFill>
              <a:latin typeface="Times New Roman"/>
              <a:ea typeface="Times New Roman"/>
              <a:cs typeface="Times New Roman"/>
            </a:rPr>
            <a:t>
There were no changes in contingent liabilities and contingent assets of a material nature since the last audited financial statements for the year ended 31 December 2003 of the respective companies.</a:t>
          </a:r>
        </a:p>
      </xdr:txBody>
    </xdr:sp>
    <xdr:clientData/>
  </xdr:twoCellAnchor>
  <xdr:twoCellAnchor>
    <xdr:from>
      <xdr:col>0</xdr:col>
      <xdr:colOff>342900</xdr:colOff>
      <xdr:row>190</xdr:row>
      <xdr:rowOff>0</xdr:rowOff>
    </xdr:from>
    <xdr:to>
      <xdr:col>8</xdr:col>
      <xdr:colOff>609600</xdr:colOff>
      <xdr:row>196</xdr:row>
      <xdr:rowOff>76200</xdr:rowOff>
    </xdr:to>
    <xdr:sp>
      <xdr:nvSpPr>
        <xdr:cNvPr id="2" name="Text 18"/>
        <xdr:cNvSpPr txBox="1">
          <a:spLocks noChangeArrowheads="1"/>
        </xdr:cNvSpPr>
      </xdr:nvSpPr>
      <xdr:spPr>
        <a:xfrm>
          <a:off x="342900" y="29918025"/>
          <a:ext cx="6524625" cy="10477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second quarter ended 30 June 2004, the Proforma Group recorded a proforma revenue of RM12.4 million and proforma profit after tax of RM3.3 million. The cumulative quarter for the period ended 30 June 2004, the Proforma Group recorded a proforma revenue of RM23.8 million and proforma profit after tax of RM6.7 million.
</a:t>
          </a:r>
          <a:r>
            <a:rPr lang="en-US" cap="none" sz="1000" b="0" i="0" u="none" baseline="0">
              <a:latin typeface="Times New Roman"/>
              <a:ea typeface="Times New Roman"/>
              <a:cs typeface="Times New Roman"/>
            </a:rPr>
            <a:t>
There is no comparison with the corresponding quarter results in the preceding year as this is the first set of consolidated results of the Proforma Group to be submitted to Bursa Securities.</a:t>
          </a:r>
        </a:p>
      </xdr:txBody>
    </xdr:sp>
    <xdr:clientData/>
  </xdr:twoCellAnchor>
  <xdr:twoCellAnchor>
    <xdr:from>
      <xdr:col>1</xdr:col>
      <xdr:colOff>19050</xdr:colOff>
      <xdr:row>201</xdr:row>
      <xdr:rowOff>38100</xdr:rowOff>
    </xdr:from>
    <xdr:to>
      <xdr:col>8</xdr:col>
      <xdr:colOff>657225</xdr:colOff>
      <xdr:row>204</xdr:row>
      <xdr:rowOff>104775</xdr:rowOff>
    </xdr:to>
    <xdr:sp>
      <xdr:nvSpPr>
        <xdr:cNvPr id="3" name="Text 18"/>
        <xdr:cNvSpPr txBox="1">
          <a:spLocks noChangeArrowheads="1"/>
        </xdr:cNvSpPr>
      </xdr:nvSpPr>
      <xdr:spPr>
        <a:xfrm>
          <a:off x="381000" y="31737300"/>
          <a:ext cx="6534150" cy="5524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As the financial statements of the Proforma Group for the current quarter ended 30 June 2004 are drawn up for the first time, no comparative firgures are available to be presented.</a:t>
          </a:r>
        </a:p>
      </xdr:txBody>
    </xdr:sp>
    <xdr:clientData/>
  </xdr:twoCellAnchor>
  <xdr:twoCellAnchor>
    <xdr:from>
      <xdr:col>1</xdr:col>
      <xdr:colOff>9525</xdr:colOff>
      <xdr:row>207</xdr:row>
      <xdr:rowOff>9525</xdr:rowOff>
    </xdr:from>
    <xdr:to>
      <xdr:col>8</xdr:col>
      <xdr:colOff>657225</xdr:colOff>
      <xdr:row>210</xdr:row>
      <xdr:rowOff>85725</xdr:rowOff>
    </xdr:to>
    <xdr:sp>
      <xdr:nvSpPr>
        <xdr:cNvPr id="4" name="Text 18"/>
        <xdr:cNvSpPr txBox="1">
          <a:spLocks noChangeArrowheads="1"/>
        </xdr:cNvSpPr>
      </xdr:nvSpPr>
      <xdr:spPr>
        <a:xfrm>
          <a:off x="371475" y="32623125"/>
          <a:ext cx="6543675" cy="561975"/>
        </a:xfrm>
        <a:prstGeom prst="rect">
          <a:avLst/>
        </a:prstGeom>
        <a:solidFill>
          <a:srgbClr val="FFFFFF"/>
        </a:solidFill>
        <a:ln w="1" cmpd="sng">
          <a:noFill/>
        </a:ln>
      </xdr:spPr>
      <xdr:txBody>
        <a:bodyPr vertOverflow="clip" wrap="square"/>
        <a:p>
          <a:pPr algn="l">
            <a:defRPr/>
          </a:pPr>
          <a:r>
            <a:rPr lang="en-US" cap="none" sz="1000" b="0" i="0" u="none" baseline="0"/>
            <a:t>Barring any unforeseen circumstances, the Board is of the opinion that the Proforma Group will report favourable performance in line with its forecast for the current financial year.</a:t>
          </a:r>
        </a:p>
      </xdr:txBody>
    </xdr:sp>
    <xdr:clientData/>
  </xdr:twoCellAnchor>
  <xdr:twoCellAnchor>
    <xdr:from>
      <xdr:col>1</xdr:col>
      <xdr:colOff>9525</xdr:colOff>
      <xdr:row>214</xdr:row>
      <xdr:rowOff>0</xdr:rowOff>
    </xdr:from>
    <xdr:to>
      <xdr:col>8</xdr:col>
      <xdr:colOff>523875</xdr:colOff>
      <xdr:row>214</xdr:row>
      <xdr:rowOff>0</xdr:rowOff>
    </xdr:to>
    <xdr:sp>
      <xdr:nvSpPr>
        <xdr:cNvPr id="5" name="Text 18"/>
        <xdr:cNvSpPr txBox="1">
          <a:spLocks noChangeArrowheads="1"/>
        </xdr:cNvSpPr>
      </xdr:nvSpPr>
      <xdr:spPr>
        <a:xfrm>
          <a:off x="371475" y="33651825"/>
          <a:ext cx="64103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241</xdr:row>
      <xdr:rowOff>19050</xdr:rowOff>
    </xdr:from>
    <xdr:to>
      <xdr:col>8</xdr:col>
      <xdr:colOff>371475</xdr:colOff>
      <xdr:row>244</xdr:row>
      <xdr:rowOff>9525</xdr:rowOff>
    </xdr:to>
    <xdr:sp>
      <xdr:nvSpPr>
        <xdr:cNvPr id="6" name="Text 18"/>
        <xdr:cNvSpPr txBox="1">
          <a:spLocks noChangeArrowheads="1"/>
        </xdr:cNvSpPr>
      </xdr:nvSpPr>
      <xdr:spPr>
        <a:xfrm>
          <a:off x="371475" y="37804725"/>
          <a:ext cx="62579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9525</xdr:colOff>
      <xdr:row>246</xdr:row>
      <xdr:rowOff>9525</xdr:rowOff>
    </xdr:from>
    <xdr:to>
      <xdr:col>7</xdr:col>
      <xdr:colOff>0</xdr:colOff>
      <xdr:row>250</xdr:row>
      <xdr:rowOff>133350</xdr:rowOff>
    </xdr:to>
    <xdr:sp>
      <xdr:nvSpPr>
        <xdr:cNvPr id="7" name="Text 18"/>
        <xdr:cNvSpPr txBox="1">
          <a:spLocks noChangeArrowheads="1"/>
        </xdr:cNvSpPr>
      </xdr:nvSpPr>
      <xdr:spPr>
        <a:xfrm>
          <a:off x="371475" y="38528625"/>
          <a:ext cx="5019675" cy="7715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(a) There were no purchases or disposals of quoted securities for the current quarter under review and financial year to date.
(b) There were no investments in quoted securities as </a:t>
          </a:r>
          <a:r>
            <a:rPr lang="en-US" cap="none" sz="1000" b="0" i="0" u="none" baseline="0">
              <a:latin typeface="Times New Roman"/>
              <a:ea typeface="Times New Roman"/>
              <a:cs typeface="Times New Roman"/>
            </a:rPr>
            <a:t>at the financial year to date.</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253</xdr:row>
      <xdr:rowOff>142875</xdr:rowOff>
    </xdr:from>
    <xdr:to>
      <xdr:col>8</xdr:col>
      <xdr:colOff>600075</xdr:colOff>
      <xdr:row>258</xdr:row>
      <xdr:rowOff>19050</xdr:rowOff>
    </xdr:to>
    <xdr:sp>
      <xdr:nvSpPr>
        <xdr:cNvPr id="8" name="Text 18"/>
        <xdr:cNvSpPr txBox="1">
          <a:spLocks noChangeArrowheads="1"/>
        </xdr:cNvSpPr>
      </xdr:nvSpPr>
      <xdr:spPr>
        <a:xfrm>
          <a:off x="371475" y="39795450"/>
          <a:ext cx="6486525" cy="685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(a) On 30 September 2004, the Company issued a prospectus for the public issue of 6,000,000 new ordinary shares of RM0.50 each and offer for sale of 24,076,100 ordinary shares of RM0.50 each at an issue/offer price of RM1.25 per ordinary share payable in full on application  in conjunction with its listing on the Second Board of BMSB.  The public issue and offer for sale were</a:t>
          </a:r>
          <a:r>
            <a:rPr lang="en-US" cap="none" sz="1000" b="0" i="0" u="none" baseline="0">
              <a:latin typeface="Times New Roman"/>
              <a:ea typeface="Times New Roman"/>
              <a:cs typeface="Times New Roman"/>
            </a:rPr>
            <a:t> fully subscribed </a:t>
          </a:r>
          <a:r>
            <a:rPr lang="en-US" cap="none" sz="1000" b="0" i="0" u="none" baseline="0">
              <a:solidFill>
                <a:srgbClr val="000000"/>
              </a:solidFill>
              <a:latin typeface="Times New Roman"/>
              <a:ea typeface="Times New Roman"/>
              <a:cs typeface="Times New Roman"/>
            </a:rPr>
            <a:t>on its closing date on 14 October 2004.</a:t>
          </a:r>
        </a:p>
      </xdr:txBody>
    </xdr:sp>
    <xdr:clientData/>
  </xdr:twoCellAnchor>
  <xdr:twoCellAnchor>
    <xdr:from>
      <xdr:col>1</xdr:col>
      <xdr:colOff>9525</xdr:colOff>
      <xdr:row>297</xdr:row>
      <xdr:rowOff>9525</xdr:rowOff>
    </xdr:from>
    <xdr:to>
      <xdr:col>8</xdr:col>
      <xdr:colOff>333375</xdr:colOff>
      <xdr:row>299</xdr:row>
      <xdr:rowOff>85725</xdr:rowOff>
    </xdr:to>
    <xdr:sp>
      <xdr:nvSpPr>
        <xdr:cNvPr id="9" name="Text 18"/>
        <xdr:cNvSpPr txBox="1">
          <a:spLocks noChangeArrowheads="1"/>
        </xdr:cNvSpPr>
      </xdr:nvSpPr>
      <xdr:spPr>
        <a:xfrm>
          <a:off x="371475" y="46729650"/>
          <a:ext cx="6219825" cy="4000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 as at the date of this report.</a:t>
          </a:r>
        </a:p>
      </xdr:txBody>
    </xdr:sp>
    <xdr:clientData/>
  </xdr:twoCellAnchor>
  <xdr:twoCellAnchor>
    <xdr:from>
      <xdr:col>1</xdr:col>
      <xdr:colOff>9525</xdr:colOff>
      <xdr:row>302</xdr:row>
      <xdr:rowOff>9525</xdr:rowOff>
    </xdr:from>
    <xdr:to>
      <xdr:col>8</xdr:col>
      <xdr:colOff>447675</xdr:colOff>
      <xdr:row>303</xdr:row>
      <xdr:rowOff>0</xdr:rowOff>
    </xdr:to>
    <xdr:sp>
      <xdr:nvSpPr>
        <xdr:cNvPr id="10" name="Text 18"/>
        <xdr:cNvSpPr txBox="1">
          <a:spLocks noChangeArrowheads="1"/>
        </xdr:cNvSpPr>
      </xdr:nvSpPr>
      <xdr:spPr>
        <a:xfrm>
          <a:off x="371475" y="47539275"/>
          <a:ext cx="6334125" cy="1809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Proforma Group does not have any material litigation as at the date of this report</a:t>
          </a:r>
        </a:p>
      </xdr:txBody>
    </xdr:sp>
    <xdr:clientData/>
  </xdr:twoCellAnchor>
  <xdr:twoCellAnchor>
    <xdr:from>
      <xdr:col>0</xdr:col>
      <xdr:colOff>276225</xdr:colOff>
      <xdr:row>333</xdr:row>
      <xdr:rowOff>0</xdr:rowOff>
    </xdr:from>
    <xdr:to>
      <xdr:col>8</xdr:col>
      <xdr:colOff>247650</xdr:colOff>
      <xdr:row>336</xdr:row>
      <xdr:rowOff>114300</xdr:rowOff>
    </xdr:to>
    <xdr:sp>
      <xdr:nvSpPr>
        <xdr:cNvPr id="11" name="TextBox 18"/>
        <xdr:cNvSpPr txBox="1">
          <a:spLocks noChangeArrowheads="1"/>
        </xdr:cNvSpPr>
      </xdr:nvSpPr>
      <xdr:spPr>
        <a:xfrm>
          <a:off x="276225" y="52663725"/>
          <a:ext cx="6229350" cy="6000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124</xdr:row>
      <xdr:rowOff>0</xdr:rowOff>
    </xdr:from>
    <xdr:to>
      <xdr:col>8</xdr:col>
      <xdr:colOff>514350</xdr:colOff>
      <xdr:row>124</xdr:row>
      <xdr:rowOff>0</xdr:rowOff>
    </xdr:to>
    <xdr:sp>
      <xdr:nvSpPr>
        <xdr:cNvPr id="12" name="TextBox 19"/>
        <xdr:cNvSpPr txBox="1">
          <a:spLocks noChangeArrowheads="1"/>
        </xdr:cNvSpPr>
      </xdr:nvSpPr>
      <xdr:spPr>
        <a:xfrm>
          <a:off x="381000" y="20031075"/>
          <a:ext cx="63912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124</xdr:row>
      <xdr:rowOff>0</xdr:rowOff>
    </xdr:from>
    <xdr:to>
      <xdr:col>8</xdr:col>
      <xdr:colOff>447675</xdr:colOff>
      <xdr:row>124</xdr:row>
      <xdr:rowOff>0</xdr:rowOff>
    </xdr:to>
    <xdr:sp>
      <xdr:nvSpPr>
        <xdr:cNvPr id="13" name="TextBox 20"/>
        <xdr:cNvSpPr txBox="1">
          <a:spLocks noChangeArrowheads="1"/>
        </xdr:cNvSpPr>
      </xdr:nvSpPr>
      <xdr:spPr>
        <a:xfrm>
          <a:off x="361950" y="20031075"/>
          <a:ext cx="63436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276225</xdr:colOff>
      <xdr:row>342</xdr:row>
      <xdr:rowOff>0</xdr:rowOff>
    </xdr:from>
    <xdr:to>
      <xdr:col>8</xdr:col>
      <xdr:colOff>247650</xdr:colOff>
      <xdr:row>353</xdr:row>
      <xdr:rowOff>38100</xdr:rowOff>
    </xdr:to>
    <xdr:sp>
      <xdr:nvSpPr>
        <xdr:cNvPr id="14" name="TextBox 21"/>
        <xdr:cNvSpPr txBox="1">
          <a:spLocks noChangeArrowheads="1"/>
        </xdr:cNvSpPr>
      </xdr:nvSpPr>
      <xdr:spPr>
        <a:xfrm>
          <a:off x="276225" y="54121050"/>
          <a:ext cx="6229350" cy="18192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CLASSIC SCENIC BERHAD</a:t>
          </a:r>
          <a:r>
            <a:rPr lang="en-US" cap="none" sz="1000" b="0" i="0" u="none" baseline="0">
              <a:latin typeface="Times New Roman"/>
              <a:ea typeface="Times New Roman"/>
              <a:cs typeface="Times New Roman"/>
            </a:rPr>
            <a:t>
CHOW CHOOI YOONG                                                                                 
Company Secretary 
MAICSA 0772574
Date: 1 November 2004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271</xdr:row>
      <xdr:rowOff>142875</xdr:rowOff>
    </xdr:from>
    <xdr:to>
      <xdr:col>8</xdr:col>
      <xdr:colOff>485775</xdr:colOff>
      <xdr:row>278</xdr:row>
      <xdr:rowOff>28575</xdr:rowOff>
    </xdr:to>
    <xdr:sp>
      <xdr:nvSpPr>
        <xdr:cNvPr id="15" name="Text 18"/>
        <xdr:cNvSpPr txBox="1">
          <a:spLocks noChangeArrowheads="1"/>
        </xdr:cNvSpPr>
      </xdr:nvSpPr>
      <xdr:spPr>
        <a:xfrm>
          <a:off x="371475" y="42662475"/>
          <a:ext cx="6372225" cy="1038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at the end of the current quarter, shares and proceeds from the Public Issues had yet to be alloted and received and accordingly, the Company has yet to utilise the proceeds arising from the Public Issue.
(b) On 28 April 2004, the Company had obtained the approval of Bursa Malaysia to establish an Employee Share Option Scheme ("ESOS"). The total number of shares to be offered under ESOS shall not exceed 15% of the enlarged issued and paid-up capital at any point of time during the existence of the ESOS.</a:t>
          </a:r>
        </a:p>
      </xdr:txBody>
    </xdr:sp>
    <xdr:clientData/>
  </xdr:twoCellAnchor>
  <xdr:twoCellAnchor>
    <xdr:from>
      <xdr:col>1</xdr:col>
      <xdr:colOff>9525</xdr:colOff>
      <xdr:row>34</xdr:row>
      <xdr:rowOff>0</xdr:rowOff>
    </xdr:from>
    <xdr:to>
      <xdr:col>8</xdr:col>
      <xdr:colOff>419100</xdr:colOff>
      <xdr:row>34</xdr:row>
      <xdr:rowOff>0</xdr:rowOff>
    </xdr:to>
    <xdr:sp>
      <xdr:nvSpPr>
        <xdr:cNvPr id="16" name="Text 18"/>
        <xdr:cNvSpPr txBox="1">
          <a:spLocks noChangeArrowheads="1"/>
        </xdr:cNvSpPr>
      </xdr:nvSpPr>
      <xdr:spPr>
        <a:xfrm>
          <a:off x="371475" y="5457825"/>
          <a:ext cx="63055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28575</xdr:colOff>
      <xdr:row>282</xdr:row>
      <xdr:rowOff>19050</xdr:rowOff>
    </xdr:from>
    <xdr:to>
      <xdr:col>8</xdr:col>
      <xdr:colOff>438150</xdr:colOff>
      <xdr:row>285</xdr:row>
      <xdr:rowOff>0</xdr:rowOff>
    </xdr:to>
    <xdr:sp>
      <xdr:nvSpPr>
        <xdr:cNvPr id="17" name="TextBox 24"/>
        <xdr:cNvSpPr txBox="1">
          <a:spLocks noChangeArrowheads="1"/>
        </xdr:cNvSpPr>
      </xdr:nvSpPr>
      <xdr:spPr>
        <a:xfrm>
          <a:off x="390525" y="44291250"/>
          <a:ext cx="6305550" cy="466725"/>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facility from a financial institution to refinance its investment in properties.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5"/>
  <sheetViews>
    <sheetView workbookViewId="0" topLeftCell="A26">
      <selection activeCell="J60" sqref="J60"/>
    </sheetView>
  </sheetViews>
  <sheetFormatPr defaultColWidth="9.140625" defaultRowHeight="12.75"/>
  <cols>
    <col min="1" max="1" width="33.28125" style="39" customWidth="1"/>
    <col min="2" max="2" width="12.57421875" style="39" customWidth="1"/>
    <col min="3" max="3" width="1.7109375" style="39" customWidth="1"/>
    <col min="4" max="4" width="12.57421875" style="40" bestFit="1" customWidth="1"/>
    <col min="5" max="5" width="2.00390625" style="39" customWidth="1"/>
    <col min="6" max="6" width="10.28125" style="40" bestFit="1" customWidth="1"/>
    <col min="7" max="7" width="2.00390625" style="39" customWidth="1"/>
    <col min="8" max="8" width="12.28125" style="40" customWidth="1"/>
    <col min="9" max="16384" width="9.140625" style="39" customWidth="1"/>
  </cols>
  <sheetData>
    <row r="1" spans="1:8" ht="12.75">
      <c r="A1" s="97" t="s">
        <v>76</v>
      </c>
      <c r="B1" s="97"/>
      <c r="C1" s="97"/>
      <c r="D1" s="97"/>
      <c r="E1" s="97"/>
      <c r="F1" s="97"/>
      <c r="G1" s="97"/>
      <c r="H1" s="97"/>
    </row>
    <row r="2" spans="1:8" ht="12.75">
      <c r="A2" s="98" t="s">
        <v>77</v>
      </c>
      <c r="B2" s="97"/>
      <c r="C2" s="97"/>
      <c r="D2" s="97"/>
      <c r="E2" s="97"/>
      <c r="F2" s="97"/>
      <c r="G2" s="97"/>
      <c r="H2" s="97"/>
    </row>
    <row r="3" spans="1:8" ht="12.75">
      <c r="A3" s="98"/>
      <c r="B3" s="97"/>
      <c r="C3" s="97"/>
      <c r="D3" s="97"/>
      <c r="E3" s="97"/>
      <c r="F3" s="97"/>
      <c r="G3" s="97"/>
      <c r="H3" s="97"/>
    </row>
    <row r="5" ht="12.75">
      <c r="A5" s="41" t="s">
        <v>215</v>
      </c>
    </row>
    <row r="6" ht="12.75">
      <c r="A6" s="41" t="s">
        <v>128</v>
      </c>
    </row>
    <row r="7" spans="1:2" ht="12.75">
      <c r="A7" s="41" t="s">
        <v>21</v>
      </c>
      <c r="B7" s="40"/>
    </row>
    <row r="8" spans="1:2" ht="12.75">
      <c r="A8" s="41"/>
      <c r="B8" s="40"/>
    </row>
    <row r="9" spans="1:8" ht="12.75">
      <c r="A9" s="41"/>
      <c r="B9" s="124" t="s">
        <v>31</v>
      </c>
      <c r="C9" s="124"/>
      <c r="D9" s="124"/>
      <c r="F9" s="124" t="s">
        <v>36</v>
      </c>
      <c r="G9" s="124"/>
      <c r="H9" s="124"/>
    </row>
    <row r="10" spans="2:8" ht="12.75">
      <c r="B10" s="40" t="s">
        <v>22</v>
      </c>
      <c r="C10" s="40"/>
      <c r="D10" s="40" t="s">
        <v>33</v>
      </c>
      <c r="E10" s="40"/>
      <c r="F10" s="40" t="s">
        <v>22</v>
      </c>
      <c r="G10" s="40"/>
      <c r="H10" s="40" t="s">
        <v>33</v>
      </c>
    </row>
    <row r="11" spans="2:8" ht="12.75">
      <c r="B11" s="40" t="s">
        <v>32</v>
      </c>
      <c r="C11" s="40"/>
      <c r="D11" s="40" t="s">
        <v>34</v>
      </c>
      <c r="E11" s="40"/>
      <c r="F11" s="40" t="s">
        <v>32</v>
      </c>
      <c r="G11" s="40"/>
      <c r="H11" s="40" t="s">
        <v>34</v>
      </c>
    </row>
    <row r="12" spans="2:8" ht="12.75">
      <c r="B12" s="40" t="s">
        <v>24</v>
      </c>
      <c r="C12" s="40"/>
      <c r="D12" s="40" t="s">
        <v>24</v>
      </c>
      <c r="E12" s="40"/>
      <c r="F12" s="40" t="s">
        <v>35</v>
      </c>
      <c r="G12" s="40"/>
      <c r="H12" s="40" t="s">
        <v>41</v>
      </c>
    </row>
    <row r="13" spans="2:8" ht="12.75">
      <c r="B13" s="53" t="s">
        <v>78</v>
      </c>
      <c r="C13" s="53"/>
      <c r="D13" s="53" t="s">
        <v>79</v>
      </c>
      <c r="E13" s="53"/>
      <c r="F13" s="53" t="s">
        <v>78</v>
      </c>
      <c r="G13" s="53"/>
      <c r="H13" s="53" t="s">
        <v>79</v>
      </c>
    </row>
    <row r="14" spans="2:8" ht="12.75">
      <c r="B14" s="40" t="s">
        <v>8</v>
      </c>
      <c r="D14" s="40" t="s">
        <v>8</v>
      </c>
      <c r="F14" s="40" t="s">
        <v>8</v>
      </c>
      <c r="H14" s="40" t="s">
        <v>8</v>
      </c>
    </row>
    <row r="16" spans="1:8" s="2" customFormat="1" ht="12.75">
      <c r="A16" s="2" t="s">
        <v>13</v>
      </c>
      <c r="B16" s="2">
        <v>12404</v>
      </c>
      <c r="D16" s="68" t="s">
        <v>129</v>
      </c>
      <c r="F16" s="2">
        <v>23838</v>
      </c>
      <c r="H16" s="68" t="s">
        <v>129</v>
      </c>
    </row>
    <row r="17" spans="4:8" s="2" customFormat="1" ht="12.75">
      <c r="D17" s="68"/>
      <c r="H17" s="68"/>
    </row>
    <row r="18" spans="1:8" s="2" customFormat="1" ht="12.75">
      <c r="A18" s="2" t="s">
        <v>14</v>
      </c>
      <c r="B18" s="2">
        <v>-6848</v>
      </c>
      <c r="D18" s="68" t="s">
        <v>129</v>
      </c>
      <c r="F18" s="2">
        <v>-12975</v>
      </c>
      <c r="H18" s="68" t="s">
        <v>129</v>
      </c>
    </row>
    <row r="19" spans="2:8" s="2" customFormat="1" ht="12.75">
      <c r="B19" s="47"/>
      <c r="D19" s="47"/>
      <c r="F19" s="47"/>
      <c r="H19" s="47"/>
    </row>
    <row r="20" spans="1:8" s="2" customFormat="1" ht="12.75">
      <c r="A20" s="2" t="s">
        <v>42</v>
      </c>
      <c r="B20" s="2">
        <f>SUM(B16:B19)</f>
        <v>5556</v>
      </c>
      <c r="D20" s="68" t="s">
        <v>129</v>
      </c>
      <c r="F20" s="2">
        <f>SUM(F16:F19)</f>
        <v>10863</v>
      </c>
      <c r="H20" s="68" t="s">
        <v>129</v>
      </c>
    </row>
    <row r="21" spans="4:8" s="2" customFormat="1" ht="12.75">
      <c r="D21" s="68"/>
      <c r="H21" s="68"/>
    </row>
    <row r="22" spans="1:8" s="2" customFormat="1" ht="12.75">
      <c r="A22" s="39" t="s">
        <v>43</v>
      </c>
      <c r="B22" s="2">
        <f>-1894</f>
        <v>-1894</v>
      </c>
      <c r="D22" s="68" t="s">
        <v>129</v>
      </c>
      <c r="F22" s="2">
        <f>-(765+1448+1238)</f>
        <v>-3451</v>
      </c>
      <c r="H22" s="68" t="s">
        <v>129</v>
      </c>
    </row>
    <row r="23" spans="1:8" s="2" customFormat="1" ht="12.75">
      <c r="A23" s="39"/>
      <c r="D23" s="68"/>
      <c r="H23" s="68"/>
    </row>
    <row r="24" spans="1:8" s="2" customFormat="1" ht="12.75">
      <c r="A24" s="39" t="s">
        <v>15</v>
      </c>
      <c r="B24" s="2">
        <v>0</v>
      </c>
      <c r="D24" s="68" t="s">
        <v>129</v>
      </c>
      <c r="F24" s="2">
        <v>2</v>
      </c>
      <c r="H24" s="68" t="s">
        <v>129</v>
      </c>
    </row>
    <row r="25" spans="1:8" s="2" customFormat="1" ht="12.75">
      <c r="A25" s="39"/>
      <c r="B25" s="69"/>
      <c r="D25" s="69"/>
      <c r="F25" s="69"/>
      <c r="H25" s="69"/>
    </row>
    <row r="26" spans="1:8" s="2" customFormat="1" ht="12.75">
      <c r="A26" s="39" t="s">
        <v>44</v>
      </c>
      <c r="B26" s="68">
        <f>SUM(B20:B25)</f>
        <v>3662</v>
      </c>
      <c r="C26" s="68">
        <f>SUM(C20:C25)</f>
        <v>0</v>
      </c>
      <c r="D26" s="68" t="s">
        <v>129</v>
      </c>
      <c r="F26" s="68">
        <f>SUM(F20:F25)</f>
        <v>7414</v>
      </c>
      <c r="G26" s="68">
        <f>SUM(G20:G25)</f>
        <v>0</v>
      </c>
      <c r="H26" s="68" t="s">
        <v>129</v>
      </c>
    </row>
    <row r="27" s="2" customFormat="1" ht="12.75">
      <c r="A27" s="39"/>
    </row>
    <row r="28" spans="1:8" s="2" customFormat="1" ht="12.75">
      <c r="A28" s="39" t="s">
        <v>18</v>
      </c>
      <c r="B28" s="68">
        <v>-7</v>
      </c>
      <c r="D28" s="68" t="s">
        <v>129</v>
      </c>
      <c r="F28" s="68">
        <v>-16</v>
      </c>
      <c r="H28" s="68" t="s">
        <v>129</v>
      </c>
    </row>
    <row r="29" spans="1:8" s="2" customFormat="1" ht="12.75">
      <c r="A29" s="39"/>
      <c r="B29" s="69"/>
      <c r="D29" s="69"/>
      <c r="F29" s="69"/>
      <c r="H29" s="69"/>
    </row>
    <row r="30" spans="1:8" s="2" customFormat="1" ht="12.75">
      <c r="A30" s="39" t="s">
        <v>95</v>
      </c>
      <c r="B30" s="68">
        <f>+B26+B28</f>
        <v>3655</v>
      </c>
      <c r="D30" s="68" t="s">
        <v>129</v>
      </c>
      <c r="F30" s="68">
        <f>+F26+F28</f>
        <v>7398</v>
      </c>
      <c r="H30" s="68" t="s">
        <v>129</v>
      </c>
    </row>
    <row r="31" spans="1:8" s="2" customFormat="1" ht="12.75">
      <c r="A31" s="39"/>
      <c r="B31" s="68"/>
      <c r="D31" s="68"/>
      <c r="F31" s="68"/>
      <c r="H31" s="68"/>
    </row>
    <row r="32" spans="1:8" s="2" customFormat="1" ht="12.75">
      <c r="A32" s="39" t="s">
        <v>7</v>
      </c>
      <c r="B32" s="68">
        <v>-366</v>
      </c>
      <c r="D32" s="68" t="s">
        <v>129</v>
      </c>
      <c r="F32" s="68">
        <f>-716+22</f>
        <v>-694</v>
      </c>
      <c r="H32" s="68" t="s">
        <v>129</v>
      </c>
    </row>
    <row r="33" spans="1:8" s="2" customFormat="1" ht="12.75">
      <c r="A33" s="39"/>
      <c r="B33" s="69"/>
      <c r="D33" s="69"/>
      <c r="F33" s="69"/>
      <c r="H33" s="69"/>
    </row>
    <row r="34" spans="1:8" s="2" customFormat="1" ht="12.75">
      <c r="A34" s="39" t="s">
        <v>96</v>
      </c>
      <c r="B34" s="118">
        <f>+B30+B32</f>
        <v>3289</v>
      </c>
      <c r="D34" s="68" t="s">
        <v>129</v>
      </c>
      <c r="F34" s="118">
        <f>+F30+F32</f>
        <v>6704</v>
      </c>
      <c r="H34" s="68" t="s">
        <v>129</v>
      </c>
    </row>
    <row r="35" spans="2:8" s="2" customFormat="1" ht="12.75">
      <c r="B35" s="3"/>
      <c r="C35" s="3"/>
      <c r="D35" s="1"/>
      <c r="E35" s="3"/>
      <c r="F35" s="3"/>
      <c r="G35" s="3"/>
      <c r="H35" s="1"/>
    </row>
    <row r="36" spans="1:8" s="2" customFormat="1" ht="12.75">
      <c r="A36" s="39" t="s">
        <v>97</v>
      </c>
      <c r="B36" s="2">
        <f>-B34</f>
        <v>-3289</v>
      </c>
      <c r="D36" s="68" t="s">
        <v>129</v>
      </c>
      <c r="F36" s="2">
        <f>-F34</f>
        <v>-6704</v>
      </c>
      <c r="H36" s="68" t="s">
        <v>129</v>
      </c>
    </row>
    <row r="37" spans="2:8" s="2" customFormat="1" ht="12.75">
      <c r="B37" s="69"/>
      <c r="D37" s="69"/>
      <c r="F37" s="69"/>
      <c r="H37" s="69"/>
    </row>
    <row r="38" spans="1:8" s="2" customFormat="1" ht="13.5" thickBot="1">
      <c r="A38" s="39" t="s">
        <v>45</v>
      </c>
      <c r="B38" s="119">
        <f>SUM(B34:B37)</f>
        <v>0</v>
      </c>
      <c r="D38" s="15" t="s">
        <v>129</v>
      </c>
      <c r="F38" s="119">
        <f>SUM(F34:F37)</f>
        <v>0</v>
      </c>
      <c r="H38" s="15" t="s">
        <v>129</v>
      </c>
    </row>
    <row r="39" spans="1:8" s="2" customFormat="1" ht="13.5" thickTop="1">
      <c r="A39" s="39"/>
      <c r="D39" s="68"/>
      <c r="F39" s="68"/>
      <c r="H39" s="68"/>
    </row>
    <row r="40" spans="1:8" s="2" customFormat="1" ht="12.75">
      <c r="A40" s="39" t="s">
        <v>232</v>
      </c>
      <c r="B40" s="13"/>
      <c r="D40" s="1"/>
      <c r="F40" s="13"/>
      <c r="H40" s="1"/>
    </row>
    <row r="41" spans="1:8" s="2" customFormat="1" ht="39" thickBot="1">
      <c r="A41" s="120" t="s">
        <v>46</v>
      </c>
      <c r="B41" s="14">
        <f>B34/80000*100</f>
        <v>4.11125</v>
      </c>
      <c r="D41" s="15" t="s">
        <v>129</v>
      </c>
      <c r="F41" s="14">
        <f>F34/80000*100</f>
        <v>8.38</v>
      </c>
      <c r="H41" s="15" t="s">
        <v>129</v>
      </c>
    </row>
    <row r="42" spans="1:8" s="2" customFormat="1" ht="13.5" thickTop="1">
      <c r="A42" s="39"/>
      <c r="D42" s="68"/>
      <c r="F42" s="68"/>
      <c r="H42" s="68"/>
    </row>
    <row r="43" spans="1:8" s="2" customFormat="1" ht="13.5" thickBot="1">
      <c r="A43" s="39" t="s">
        <v>37</v>
      </c>
      <c r="B43" s="14">
        <v>0</v>
      </c>
      <c r="D43" s="15" t="s">
        <v>129</v>
      </c>
      <c r="F43" s="14">
        <v>0</v>
      </c>
      <c r="H43" s="15" t="s">
        <v>129</v>
      </c>
    </row>
    <row r="44" spans="1:8" s="2" customFormat="1" ht="13.5" thickTop="1">
      <c r="A44" s="39"/>
      <c r="B44" s="13"/>
      <c r="D44" s="1"/>
      <c r="F44" s="13"/>
      <c r="H44" s="1"/>
    </row>
    <row r="45" spans="1:8" s="2" customFormat="1" ht="12.75">
      <c r="A45" s="39" t="s">
        <v>130</v>
      </c>
      <c r="B45" s="13"/>
      <c r="D45" s="1"/>
      <c r="F45" s="13"/>
      <c r="H45" s="1"/>
    </row>
    <row r="46" spans="4:8" s="2" customFormat="1" ht="12.75">
      <c r="D46" s="68"/>
      <c r="F46" s="68"/>
      <c r="H46" s="68"/>
    </row>
    <row r="47" spans="1:8" s="2" customFormat="1" ht="12.75">
      <c r="A47" s="2" t="s">
        <v>47</v>
      </c>
      <c r="D47" s="68"/>
      <c r="F47" s="68"/>
      <c r="H47" s="68"/>
    </row>
    <row r="48" spans="4:8" s="2" customFormat="1" ht="12.75">
      <c r="D48" s="68"/>
      <c r="F48" s="68"/>
      <c r="H48" s="68"/>
    </row>
    <row r="49" spans="4:8" s="2" customFormat="1" ht="12.75">
      <c r="D49" s="68"/>
      <c r="F49" s="68"/>
      <c r="H49" s="68"/>
    </row>
    <row r="50" spans="4:8" s="2" customFormat="1" ht="12.75">
      <c r="D50" s="68"/>
      <c r="F50" s="68"/>
      <c r="H50" s="68"/>
    </row>
    <row r="51" spans="4:8" s="2" customFormat="1" ht="12.75">
      <c r="D51" s="68"/>
      <c r="F51" s="68"/>
      <c r="H51" s="68"/>
    </row>
    <row r="52" spans="4:8" s="2" customFormat="1" ht="12.75">
      <c r="D52" s="68"/>
      <c r="F52" s="68"/>
      <c r="H52" s="68"/>
    </row>
    <row r="53" spans="1:8" s="2" customFormat="1" ht="12.75">
      <c r="A53" s="121"/>
      <c r="B53" s="121"/>
      <c r="C53" s="121"/>
      <c r="D53" s="121"/>
      <c r="E53" s="121"/>
      <c r="F53" s="121"/>
      <c r="G53" s="121"/>
      <c r="H53" s="121"/>
    </row>
    <row r="54" spans="1:8" s="2" customFormat="1" ht="12.75">
      <c r="A54" s="121"/>
      <c r="B54" s="121"/>
      <c r="C54" s="121"/>
      <c r="D54" s="121"/>
      <c r="E54" s="121"/>
      <c r="F54" s="121"/>
      <c r="G54" s="121"/>
      <c r="H54" s="121"/>
    </row>
    <row r="55" spans="1:8" ht="12.75">
      <c r="A55" s="122"/>
      <c r="B55" s="122"/>
      <c r="C55" s="122"/>
      <c r="D55" s="122"/>
      <c r="E55" s="122"/>
      <c r="F55" s="122"/>
      <c r="G55" s="122"/>
      <c r="H55" s="122"/>
    </row>
  </sheetData>
  <mergeCells count="2">
    <mergeCell ref="F9:H9"/>
    <mergeCell ref="B9:D9"/>
  </mergeCells>
  <printOptions/>
  <pageMargins left="1" right="1" top="0.5" bottom="0.5" header="0.5" footer="0.5"/>
  <pageSetup fitToHeight="1" fitToWidth="1" horizontalDpi="1200" verticalDpi="1200" orientation="portrait"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6"/>
  <sheetViews>
    <sheetView workbookViewId="0" topLeftCell="A1">
      <selection activeCell="A13" sqref="A13"/>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t="s">
        <v>76</v>
      </c>
    </row>
    <row r="2" ht="12.75">
      <c r="A2" s="8" t="s">
        <v>77</v>
      </c>
    </row>
    <row r="3" ht="12.75">
      <c r="A3" s="8"/>
    </row>
    <row r="5" ht="12.75">
      <c r="A5" s="9" t="s">
        <v>216</v>
      </c>
    </row>
    <row r="6" ht="12.75">
      <c r="A6" s="9" t="s">
        <v>21</v>
      </c>
    </row>
    <row r="7" spans="2:4" ht="12.75">
      <c r="B7" s="58"/>
      <c r="D7" s="6" t="s">
        <v>25</v>
      </c>
    </row>
    <row r="8" spans="2:4" ht="12.75">
      <c r="B8" s="6" t="s">
        <v>22</v>
      </c>
      <c r="D8" s="6" t="s">
        <v>26</v>
      </c>
    </row>
    <row r="9" spans="2:4" ht="12.75">
      <c r="B9" s="6" t="s">
        <v>23</v>
      </c>
      <c r="D9" s="6" t="s">
        <v>27</v>
      </c>
    </row>
    <row r="10" spans="2:4" ht="12.75">
      <c r="B10" s="6" t="s">
        <v>48</v>
      </c>
      <c r="D10" s="6" t="s">
        <v>28</v>
      </c>
    </row>
    <row r="11" spans="2:4" ht="12.75">
      <c r="B11" s="6" t="s">
        <v>24</v>
      </c>
      <c r="D11" s="6" t="s">
        <v>29</v>
      </c>
    </row>
    <row r="12" spans="2:4" ht="12.75">
      <c r="B12" s="16" t="s">
        <v>80</v>
      </c>
      <c r="D12" s="16" t="s">
        <v>30</v>
      </c>
    </row>
    <row r="13" spans="2:4" ht="12.75">
      <c r="B13" s="6" t="s">
        <v>8</v>
      </c>
      <c r="D13" s="6" t="s">
        <v>8</v>
      </c>
    </row>
    <row r="15" spans="1:8" s="10" customFormat="1" ht="12.75">
      <c r="A15" s="17" t="s">
        <v>2</v>
      </c>
      <c r="B15" s="10">
        <v>46581</v>
      </c>
      <c r="D15" s="11">
        <v>0</v>
      </c>
      <c r="F15" s="11"/>
      <c r="H15" s="11"/>
    </row>
    <row r="16" spans="1:8" s="10" customFormat="1" ht="12.75">
      <c r="A16" s="17"/>
      <c r="D16" s="11"/>
      <c r="F16" s="11"/>
      <c r="H16" s="11"/>
    </row>
    <row r="17" spans="1:8" s="10" customFormat="1" ht="12.75">
      <c r="A17" s="17" t="s">
        <v>3</v>
      </c>
      <c r="D17" s="11"/>
      <c r="F17" s="11"/>
      <c r="H17" s="11"/>
    </row>
    <row r="18" spans="1:8" s="10" customFormat="1" ht="12.75">
      <c r="A18" s="12" t="s">
        <v>4</v>
      </c>
      <c r="B18" s="18">
        <v>13882</v>
      </c>
      <c r="C18" s="12"/>
      <c r="D18" s="19">
        <v>0</v>
      </c>
      <c r="E18" s="12"/>
      <c r="F18" s="4"/>
      <c r="G18" s="12"/>
      <c r="H18" s="11"/>
    </row>
    <row r="19" spans="1:8" s="10" customFormat="1" ht="12.75">
      <c r="A19" s="12" t="s">
        <v>98</v>
      </c>
      <c r="B19" s="20">
        <v>8203</v>
      </c>
      <c r="C19" s="12"/>
      <c r="D19" s="21">
        <v>0</v>
      </c>
      <c r="E19" s="12"/>
      <c r="F19" s="4"/>
      <c r="G19" s="12"/>
      <c r="H19" s="11"/>
    </row>
    <row r="20" spans="1:8" s="10" customFormat="1" ht="12.75">
      <c r="A20" s="12" t="s">
        <v>9</v>
      </c>
      <c r="B20" s="20">
        <v>1202</v>
      </c>
      <c r="C20" s="12"/>
      <c r="D20" s="21">
        <v>0</v>
      </c>
      <c r="E20" s="12"/>
      <c r="F20" s="4"/>
      <c r="G20" s="12"/>
      <c r="H20" s="11"/>
    </row>
    <row r="21" spans="1:8" s="10" customFormat="1" ht="12.75">
      <c r="A21" s="12" t="s">
        <v>5</v>
      </c>
      <c r="B21" s="20">
        <v>2300</v>
      </c>
      <c r="C21" s="12"/>
      <c r="D21" s="22" t="s">
        <v>49</v>
      </c>
      <c r="E21" s="12"/>
      <c r="F21" s="4"/>
      <c r="G21" s="12"/>
      <c r="H21" s="11"/>
    </row>
    <row r="22" spans="1:8" s="10" customFormat="1" ht="12.75">
      <c r="A22" s="12"/>
      <c r="B22" s="23">
        <f>SUM(B18:B21)</f>
        <v>25587</v>
      </c>
      <c r="C22" s="12"/>
      <c r="D22" s="23">
        <f>SUM(D18:D21)</f>
        <v>0</v>
      </c>
      <c r="E22" s="12"/>
      <c r="F22" s="4"/>
      <c r="G22" s="12"/>
      <c r="H22" s="11"/>
    </row>
    <row r="23" spans="1:8" s="10" customFormat="1" ht="12.75">
      <c r="A23" s="24" t="s">
        <v>6</v>
      </c>
      <c r="B23" s="20"/>
      <c r="C23" s="12"/>
      <c r="D23" s="21"/>
      <c r="E23" s="12"/>
      <c r="F23" s="4"/>
      <c r="G23" s="12"/>
      <c r="H23" s="11"/>
    </row>
    <row r="24" spans="1:8" s="10" customFormat="1" ht="12.75">
      <c r="A24" s="12" t="s">
        <v>99</v>
      </c>
      <c r="B24" s="20">
        <v>3427</v>
      </c>
      <c r="C24" s="12"/>
      <c r="D24" s="21">
        <v>9</v>
      </c>
      <c r="E24" s="12"/>
      <c r="F24" s="4"/>
      <c r="G24" s="12"/>
      <c r="H24" s="11"/>
    </row>
    <row r="25" spans="1:8" s="10" customFormat="1" ht="12.75">
      <c r="A25" s="12" t="s">
        <v>100</v>
      </c>
      <c r="B25" s="20">
        <v>18860</v>
      </c>
      <c r="C25" s="12"/>
      <c r="D25" s="21">
        <v>0</v>
      </c>
      <c r="E25" s="12"/>
      <c r="F25" s="4"/>
      <c r="G25" s="12"/>
      <c r="H25" s="11"/>
    </row>
    <row r="26" spans="1:8" s="10" customFormat="1" ht="12.75">
      <c r="A26" s="12" t="s">
        <v>101</v>
      </c>
      <c r="B26" s="20">
        <v>13</v>
      </c>
      <c r="C26" s="12"/>
      <c r="D26" s="21">
        <v>0</v>
      </c>
      <c r="E26" s="12"/>
      <c r="F26" s="4"/>
      <c r="G26" s="12"/>
      <c r="H26" s="11"/>
    </row>
    <row r="27" spans="1:8" s="10" customFormat="1" ht="12.75">
      <c r="A27" s="12"/>
      <c r="B27" s="23">
        <f>SUM(B24:B26)</f>
        <v>22300</v>
      </c>
      <c r="C27" s="12"/>
      <c r="D27" s="23">
        <f>SUM(D24:D26)</f>
        <v>9</v>
      </c>
      <c r="E27" s="12"/>
      <c r="F27" s="4"/>
      <c r="G27" s="12"/>
      <c r="H27" s="11"/>
    </row>
    <row r="28" spans="4:8" s="10" customFormat="1" ht="12.75">
      <c r="D28" s="11"/>
      <c r="F28" s="11"/>
      <c r="H28" s="11"/>
    </row>
    <row r="29" spans="1:8" s="10" customFormat="1" ht="12.75">
      <c r="A29" s="17" t="s">
        <v>10</v>
      </c>
      <c r="B29" s="10">
        <f>+B22-B27</f>
        <v>3287</v>
      </c>
      <c r="D29" s="10">
        <f>+D22-D27</f>
        <v>-9</v>
      </c>
      <c r="F29" s="11"/>
      <c r="H29" s="11"/>
    </row>
    <row r="30" spans="6:8" s="10" customFormat="1" ht="12.75">
      <c r="F30" s="11"/>
      <c r="H30" s="11"/>
    </row>
    <row r="31" spans="2:8" s="10" customFormat="1" ht="13.5" thickBot="1">
      <c r="B31" s="25">
        <f>B15+B29</f>
        <v>49868</v>
      </c>
      <c r="D31" s="25">
        <f>D15+D29</f>
        <v>-9</v>
      </c>
      <c r="F31" s="11"/>
      <c r="H31" s="11"/>
    </row>
    <row r="32" spans="6:8" s="10" customFormat="1" ht="13.5" thickTop="1">
      <c r="F32" s="11"/>
      <c r="H32" s="11"/>
    </row>
    <row r="33" spans="1:4" ht="12.75">
      <c r="A33" s="9" t="s">
        <v>11</v>
      </c>
      <c r="B33" s="10">
        <v>40000</v>
      </c>
      <c r="D33" s="26" t="s">
        <v>49</v>
      </c>
    </row>
    <row r="34" spans="1:4" ht="12.75">
      <c r="A34" s="9" t="s">
        <v>81</v>
      </c>
      <c r="B34" s="12">
        <v>-9</v>
      </c>
      <c r="D34" s="12">
        <v>-9</v>
      </c>
    </row>
    <row r="35" spans="1:4" ht="12.75">
      <c r="A35" s="9"/>
      <c r="B35" s="12"/>
      <c r="D35" s="12"/>
    </row>
    <row r="36" spans="1:4" ht="12.75">
      <c r="A36" s="9" t="s">
        <v>19</v>
      </c>
      <c r="B36" s="27">
        <f>SUM(B33:B34)</f>
        <v>39991</v>
      </c>
      <c r="D36" s="27">
        <f>SUM(D33:D34)</f>
        <v>-9</v>
      </c>
    </row>
    <row r="37" spans="1:4" ht="12.75">
      <c r="A37" s="9" t="s">
        <v>75</v>
      </c>
      <c r="B37" s="12">
        <v>6705</v>
      </c>
      <c r="D37" s="12">
        <v>0</v>
      </c>
    </row>
    <row r="38" spans="1:4" ht="12.75">
      <c r="A38" s="9" t="s">
        <v>12</v>
      </c>
      <c r="B38" s="12">
        <v>3172</v>
      </c>
      <c r="D38" s="12">
        <v>0</v>
      </c>
    </row>
    <row r="39" spans="1:4" ht="12.75">
      <c r="A39" s="9" t="s">
        <v>20</v>
      </c>
      <c r="B39" s="12">
        <v>0</v>
      </c>
      <c r="D39" s="12">
        <v>0</v>
      </c>
    </row>
    <row r="40" spans="1:4" ht="13.5" thickBot="1">
      <c r="A40" s="9"/>
      <c r="B40" s="25">
        <f>SUM(B36:B39)</f>
        <v>49868</v>
      </c>
      <c r="D40" s="25">
        <f>SUM(D36:D39)</f>
        <v>-9</v>
      </c>
    </row>
    <row r="41" spans="1:8" ht="13.5" thickTop="1">
      <c r="A41" s="28"/>
      <c r="B41" s="29"/>
      <c r="F41" s="30"/>
      <c r="H41" s="31"/>
    </row>
    <row r="42" spans="1:8" ht="12.75">
      <c r="A42" s="50" t="s">
        <v>102</v>
      </c>
      <c r="B42" s="51">
        <f>(B36+B37)/80000</f>
        <v>0.5837</v>
      </c>
      <c r="D42" s="10">
        <f>-9000/4</f>
        <v>-2250</v>
      </c>
      <c r="F42" s="30"/>
      <c r="H42" s="31"/>
    </row>
    <row r="43" spans="1:8" ht="12.75">
      <c r="A43" s="28"/>
      <c r="B43" s="29"/>
      <c r="F43" s="30"/>
      <c r="H43" s="31"/>
    </row>
    <row r="44" spans="1:9" ht="12.75">
      <c r="A44" s="10" t="s">
        <v>50</v>
      </c>
      <c r="B44" s="32"/>
      <c r="F44" s="33"/>
      <c r="H44" s="34"/>
      <c r="I44" s="35"/>
    </row>
    <row r="45" spans="1:9" ht="12.75">
      <c r="A45" s="10"/>
      <c r="B45" s="32"/>
      <c r="F45" s="33"/>
      <c r="H45" s="34"/>
      <c r="I45" s="35"/>
    </row>
    <row r="46" spans="1:9" ht="12.75">
      <c r="A46" s="10" t="s">
        <v>51</v>
      </c>
      <c r="B46" s="32"/>
      <c r="F46" s="33"/>
      <c r="H46" s="34"/>
      <c r="I46" s="35"/>
    </row>
    <row r="47" spans="1:9" ht="12.75">
      <c r="A47" s="10"/>
      <c r="B47" s="32"/>
      <c r="F47" s="33"/>
      <c r="H47" s="34"/>
      <c r="I47" s="35"/>
    </row>
    <row r="48" spans="1:9" ht="12.75">
      <c r="A48" s="10"/>
      <c r="B48" s="32"/>
      <c r="F48" s="33"/>
      <c r="H48" s="34"/>
      <c r="I48" s="35"/>
    </row>
    <row r="49" spans="1:9" ht="12.75">
      <c r="A49" s="10"/>
      <c r="B49" s="32"/>
      <c r="F49" s="33"/>
      <c r="H49" s="34"/>
      <c r="I49" s="35"/>
    </row>
    <row r="50" spans="1:9" ht="12.75">
      <c r="A50" s="10"/>
      <c r="B50" s="32"/>
      <c r="F50" s="33"/>
      <c r="H50" s="34"/>
      <c r="I50" s="35"/>
    </row>
    <row r="51" spans="1:9" ht="12.75">
      <c r="A51" s="10"/>
      <c r="B51" s="32"/>
      <c r="F51" s="33"/>
      <c r="H51" s="34"/>
      <c r="I51" s="35"/>
    </row>
    <row r="52" spans="1:9" ht="12.75">
      <c r="A52" s="10"/>
      <c r="B52" s="32"/>
      <c r="F52" s="33"/>
      <c r="H52" s="34"/>
      <c r="I52" s="35"/>
    </row>
    <row r="53" ht="12.75">
      <c r="A53" s="10" t="s">
        <v>52</v>
      </c>
    </row>
    <row r="54" ht="12.75">
      <c r="A54" s="10"/>
    </row>
    <row r="55" ht="12.75">
      <c r="A55" s="10"/>
    </row>
    <row r="56" ht="12.75">
      <c r="A56" s="10"/>
    </row>
    <row r="60" ht="20.25" customHeight="1"/>
  </sheetData>
  <printOptions/>
  <pageMargins left="1" right="1" top="0.5" bottom="0.5" header="0.5" footer="0.5"/>
  <pageSetup fitToHeight="1" fitToWidth="1"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35"/>
  <sheetViews>
    <sheetView workbookViewId="0" topLeftCell="A1">
      <selection activeCell="D22" sqref="D22"/>
    </sheetView>
  </sheetViews>
  <sheetFormatPr defaultColWidth="9.140625" defaultRowHeight="12.75"/>
  <cols>
    <col min="1" max="1" width="30.00390625" style="5" customWidth="1"/>
    <col min="2" max="2" width="10.421875" style="10" customWidth="1"/>
    <col min="3" max="3" width="11.421875" style="10" customWidth="1"/>
    <col min="4" max="4" width="13.28125" style="10" customWidth="1"/>
    <col min="5" max="5" width="11.421875" style="10" customWidth="1"/>
    <col min="6" max="6" width="9.421875" style="10" customWidth="1"/>
    <col min="7" max="16384" width="9.140625" style="5" customWidth="1"/>
  </cols>
  <sheetData>
    <row r="1" ht="12.75">
      <c r="A1" s="7" t="s">
        <v>76</v>
      </c>
    </row>
    <row r="2" ht="12.75">
      <c r="A2" s="8" t="s">
        <v>77</v>
      </c>
    </row>
    <row r="3" ht="12.75">
      <c r="A3" s="36"/>
    </row>
    <row r="5" ht="12.75">
      <c r="A5" s="9" t="s">
        <v>217</v>
      </c>
    </row>
    <row r="6" ht="12.75">
      <c r="A6" s="9" t="s">
        <v>131</v>
      </c>
    </row>
    <row r="7" ht="12.75">
      <c r="A7" s="9" t="s">
        <v>21</v>
      </c>
    </row>
    <row r="8" ht="12.75">
      <c r="A8" s="9"/>
    </row>
    <row r="10" spans="4:7" ht="12.75">
      <c r="D10" s="11" t="s">
        <v>53</v>
      </c>
      <c r="E10" s="11" t="s">
        <v>83</v>
      </c>
      <c r="F10" s="10" t="s">
        <v>22</v>
      </c>
      <c r="G10" s="6"/>
    </row>
    <row r="11" spans="4:7" ht="12.75">
      <c r="D11" s="11" t="s">
        <v>40</v>
      </c>
      <c r="E11" s="11" t="s">
        <v>132</v>
      </c>
      <c r="F11" s="11" t="s">
        <v>16</v>
      </c>
      <c r="G11" s="6"/>
    </row>
    <row r="12" spans="4:7" ht="12.75">
      <c r="D12" s="11" t="s">
        <v>8</v>
      </c>
      <c r="E12" s="11" t="s">
        <v>8</v>
      </c>
      <c r="F12" s="11" t="s">
        <v>8</v>
      </c>
      <c r="G12" s="6"/>
    </row>
    <row r="13" spans="4:7" ht="12.75">
      <c r="D13" s="11"/>
      <c r="E13" s="11"/>
      <c r="F13" s="11"/>
      <c r="G13" s="6"/>
    </row>
    <row r="14" spans="1:6" ht="12.75">
      <c r="A14" s="5" t="s">
        <v>186</v>
      </c>
      <c r="D14" s="26" t="s">
        <v>49</v>
      </c>
      <c r="E14" s="10">
        <v>-9</v>
      </c>
      <c r="F14" s="26">
        <v>-9</v>
      </c>
    </row>
    <row r="16" spans="1:6" ht="12.75">
      <c r="A16" s="5" t="s">
        <v>54</v>
      </c>
      <c r="D16" s="10">
        <v>40000</v>
      </c>
      <c r="E16" s="10">
        <v>0</v>
      </c>
      <c r="F16" s="10">
        <f>SUM(D16:E16)</f>
        <v>40000</v>
      </c>
    </row>
    <row r="17" spans="4:6" ht="12.75">
      <c r="D17" s="12"/>
      <c r="E17" s="12"/>
      <c r="F17" s="12"/>
    </row>
    <row r="18" spans="1:6" ht="12.75">
      <c r="A18" s="5" t="s">
        <v>45</v>
      </c>
      <c r="D18" s="12">
        <v>0</v>
      </c>
      <c r="E18" s="12">
        <v>0</v>
      </c>
      <c r="F18" s="12">
        <v>0</v>
      </c>
    </row>
    <row r="20" spans="1:6" ht="13.5" thickBot="1">
      <c r="A20" s="37" t="s">
        <v>82</v>
      </c>
      <c r="D20" s="25">
        <f>SUM(D14:D19)</f>
        <v>40000</v>
      </c>
      <c r="E20" s="25">
        <f>SUM(E14:E19)</f>
        <v>-9</v>
      </c>
      <c r="F20" s="25">
        <f>SUM(F14:F19)</f>
        <v>39991</v>
      </c>
    </row>
    <row r="21" ht="13.5" thickTop="1"/>
    <row r="23" ht="12.75">
      <c r="A23" s="10" t="s">
        <v>50</v>
      </c>
    </row>
    <row r="24" ht="12.75">
      <c r="A24" s="10"/>
    </row>
    <row r="25" ht="12.75">
      <c r="A25" s="10" t="s">
        <v>51</v>
      </c>
    </row>
    <row r="26" spans="1:6" ht="12.75">
      <c r="A26" s="49"/>
      <c r="B26" s="49"/>
      <c r="C26" s="49"/>
      <c r="D26" s="49"/>
      <c r="E26" s="49"/>
      <c r="F26" s="49"/>
    </row>
    <row r="27" spans="1:6" ht="12.75">
      <c r="A27" s="49"/>
      <c r="B27" s="49"/>
      <c r="C27" s="49"/>
      <c r="D27" s="49"/>
      <c r="E27" s="49"/>
      <c r="F27" s="49"/>
    </row>
    <row r="28" spans="1:6" ht="12.75">
      <c r="A28" s="49"/>
      <c r="B28" s="49"/>
      <c r="C28" s="49"/>
      <c r="D28" s="49"/>
      <c r="E28" s="49"/>
      <c r="F28" s="49"/>
    </row>
    <row r="29" spans="1:6" ht="12.75">
      <c r="A29" s="49"/>
      <c r="B29" s="49"/>
      <c r="C29" s="49"/>
      <c r="D29" s="49"/>
      <c r="E29" s="49"/>
      <c r="F29" s="49"/>
    </row>
    <row r="30" spans="1:6" ht="12.75">
      <c r="A30" s="49"/>
      <c r="B30" s="49"/>
      <c r="C30" s="49"/>
      <c r="D30" s="49"/>
      <c r="E30" s="49"/>
      <c r="F30" s="49"/>
    </row>
    <row r="31" ht="12.75">
      <c r="A31" s="10"/>
    </row>
    <row r="32" ht="12.75">
      <c r="A32" s="10"/>
    </row>
    <row r="33" ht="12.75">
      <c r="A33" s="10"/>
    </row>
    <row r="34" ht="12.75">
      <c r="A34" s="10"/>
    </row>
    <row r="35" ht="12.75">
      <c r="G35" s="38"/>
    </row>
  </sheetData>
  <printOptions horizontalCentered="1"/>
  <pageMargins left="1" right="1" top="0.5" bottom="0.5" header="0.5" footer="0.5"/>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H49"/>
  <sheetViews>
    <sheetView workbookViewId="0" topLeftCell="A1">
      <selection activeCell="E50" sqref="E50"/>
    </sheetView>
  </sheetViews>
  <sheetFormatPr defaultColWidth="9.140625" defaultRowHeight="12.75"/>
  <cols>
    <col min="1" max="1" width="42.00390625" style="5" customWidth="1"/>
    <col min="2" max="2" width="3.421875" style="5" customWidth="1"/>
    <col min="3" max="3" width="14.57421875" style="2" bestFit="1" customWidth="1"/>
    <col min="4" max="4" width="1.7109375" style="5" customWidth="1"/>
    <col min="5" max="5" width="12.8515625" style="5" customWidth="1"/>
    <col min="6" max="16384" width="9.140625" style="5" customWidth="1"/>
  </cols>
  <sheetData>
    <row r="1" ht="12.75">
      <c r="A1" s="7" t="s">
        <v>76</v>
      </c>
    </row>
    <row r="2" ht="12.75">
      <c r="A2" s="8" t="s">
        <v>77</v>
      </c>
    </row>
    <row r="3" ht="12.75">
      <c r="A3" s="36"/>
    </row>
    <row r="5" ht="12.75">
      <c r="A5" s="9" t="s">
        <v>218</v>
      </c>
    </row>
    <row r="6" ht="12.75">
      <c r="A6" s="9" t="s">
        <v>131</v>
      </c>
    </row>
    <row r="7" spans="1:3" ht="12.75">
      <c r="A7" s="9" t="s">
        <v>21</v>
      </c>
      <c r="C7" s="39"/>
    </row>
    <row r="8" spans="1:5" ht="12.75">
      <c r="A8" s="9"/>
      <c r="C8" s="40"/>
      <c r="E8" s="6"/>
    </row>
    <row r="9" spans="1:5" ht="12.75">
      <c r="A9" s="9"/>
      <c r="C9" s="6" t="s">
        <v>22</v>
      </c>
      <c r="E9" s="6" t="s">
        <v>22</v>
      </c>
    </row>
    <row r="10" spans="1:5" ht="12.75">
      <c r="A10" s="9"/>
      <c r="C10" s="6" t="s">
        <v>55</v>
      </c>
      <c r="D10" s="6"/>
      <c r="E10" s="6" t="s">
        <v>55</v>
      </c>
    </row>
    <row r="11" spans="1:5" ht="12.75">
      <c r="A11" s="9"/>
      <c r="C11" s="6" t="s">
        <v>32</v>
      </c>
      <c r="E11" s="6" t="s">
        <v>33</v>
      </c>
    </row>
    <row r="12" spans="1:5" ht="12.75">
      <c r="A12" s="9"/>
      <c r="C12" s="6" t="s">
        <v>24</v>
      </c>
      <c r="E12" s="6" t="s">
        <v>41</v>
      </c>
    </row>
    <row r="13" spans="1:5" ht="12.75">
      <c r="A13" s="9"/>
      <c r="B13" s="9"/>
      <c r="C13" s="45" t="s">
        <v>78</v>
      </c>
      <c r="D13" s="45"/>
      <c r="E13" s="45" t="s">
        <v>79</v>
      </c>
    </row>
    <row r="14" spans="1:5" ht="12.75">
      <c r="A14" s="9"/>
      <c r="C14" s="40" t="s">
        <v>8</v>
      </c>
      <c r="D14" s="40"/>
      <c r="E14" s="40" t="s">
        <v>8</v>
      </c>
    </row>
    <row r="15" spans="1:3" ht="12.75">
      <c r="A15" s="9"/>
      <c r="C15" s="39"/>
    </row>
    <row r="16" spans="1:5" ht="12.75">
      <c r="A16" s="9" t="s">
        <v>89</v>
      </c>
      <c r="C16" s="2">
        <v>3644</v>
      </c>
      <c r="D16" s="10"/>
      <c r="E16" s="68" t="s">
        <v>129</v>
      </c>
    </row>
    <row r="17" spans="1:5" ht="12.75">
      <c r="A17" s="9"/>
      <c r="D17" s="10"/>
      <c r="E17" s="2"/>
    </row>
    <row r="18" spans="1:5" ht="12.75">
      <c r="A18" s="9" t="s">
        <v>74</v>
      </c>
      <c r="C18" s="2">
        <v>-2216</v>
      </c>
      <c r="D18" s="10"/>
      <c r="E18" s="68" t="s">
        <v>129</v>
      </c>
    </row>
    <row r="19" spans="3:5" ht="12.75">
      <c r="C19" s="3"/>
      <c r="D19" s="10"/>
      <c r="E19" s="2"/>
    </row>
    <row r="20" spans="1:5" ht="12.75">
      <c r="A20" s="9" t="s">
        <v>90</v>
      </c>
      <c r="C20" s="3">
        <v>-711</v>
      </c>
      <c r="D20" s="10"/>
      <c r="E20" s="68" t="s">
        <v>129</v>
      </c>
    </row>
    <row r="21" spans="3:5" ht="12.75">
      <c r="C21" s="47"/>
      <c r="D21" s="10"/>
      <c r="E21" s="47"/>
    </row>
    <row r="22" spans="1:5" ht="12.75">
      <c r="A22" s="5" t="s">
        <v>103</v>
      </c>
      <c r="C22" s="3">
        <f>C16+C18+C20</f>
        <v>717</v>
      </c>
      <c r="D22" s="10"/>
      <c r="E22" s="1" t="s">
        <v>129</v>
      </c>
    </row>
    <row r="23" spans="3:5" ht="12.75">
      <c r="C23" s="3"/>
      <c r="D23" s="10"/>
      <c r="E23" s="3"/>
    </row>
    <row r="24" spans="1:5" ht="12.75">
      <c r="A24" s="9" t="s">
        <v>133</v>
      </c>
      <c r="C24" s="3">
        <v>1583</v>
      </c>
      <c r="D24" s="10"/>
      <c r="E24" s="68" t="s">
        <v>129</v>
      </c>
    </row>
    <row r="25" spans="3:5" ht="12.75">
      <c r="C25" s="3"/>
      <c r="D25" s="10"/>
      <c r="E25" s="3"/>
    </row>
    <row r="26" spans="1:5" ht="13.5" thickBot="1">
      <c r="A26" s="9" t="s">
        <v>84</v>
      </c>
      <c r="C26" s="48">
        <f>SUM(C22:C25)</f>
        <v>2300</v>
      </c>
      <c r="D26" s="10"/>
      <c r="E26" s="70" t="s">
        <v>129</v>
      </c>
    </row>
    <row r="27" spans="3:5" ht="13.5" thickTop="1">
      <c r="C27" s="46"/>
      <c r="E27" s="12"/>
    </row>
    <row r="28" spans="1:5" ht="12.75">
      <c r="A28" s="5" t="s">
        <v>130</v>
      </c>
      <c r="C28" s="46"/>
      <c r="E28" s="12"/>
    </row>
    <row r="29" spans="3:5" ht="12.75">
      <c r="C29" s="46"/>
      <c r="E29" s="12"/>
    </row>
    <row r="30" ht="12.75">
      <c r="A30" s="10"/>
    </row>
    <row r="36" ht="13.5" customHeight="1"/>
    <row r="37" ht="12.75">
      <c r="A37" s="10"/>
    </row>
    <row r="38" ht="12.75">
      <c r="A38" s="10"/>
    </row>
    <row r="39" ht="12.75">
      <c r="A39" s="10"/>
    </row>
    <row r="40" ht="12.75">
      <c r="A40" s="10"/>
    </row>
    <row r="41" ht="12.75">
      <c r="A41" s="10"/>
    </row>
    <row r="42" spans="3:8" s="10" customFormat="1" ht="12.75">
      <c r="C42" s="2"/>
      <c r="D42" s="11"/>
      <c r="F42" s="11"/>
      <c r="H42" s="11"/>
    </row>
    <row r="43" spans="3:8" s="10" customFormat="1" ht="12.75">
      <c r="C43" s="2"/>
      <c r="D43" s="11"/>
      <c r="F43" s="11"/>
      <c r="H43" s="11"/>
    </row>
    <row r="44" spans="3:8" ht="12.75">
      <c r="C44" s="39"/>
      <c r="D44" s="6"/>
      <c r="F44" s="6"/>
      <c r="H44" s="6"/>
    </row>
    <row r="45" spans="3:8" ht="12.75">
      <c r="C45" s="39"/>
      <c r="D45" s="6"/>
      <c r="F45" s="6"/>
      <c r="H45" s="6"/>
    </row>
    <row r="46" spans="3:8" ht="12.75">
      <c r="C46" s="39"/>
      <c r="D46" s="6"/>
      <c r="F46" s="6"/>
      <c r="H46" s="6"/>
    </row>
    <row r="47" spans="3:8" ht="12.75">
      <c r="C47" s="39"/>
      <c r="D47" s="6"/>
      <c r="F47" s="6"/>
      <c r="H47" s="6"/>
    </row>
    <row r="48" spans="3:8" ht="12.75">
      <c r="C48" s="39"/>
      <c r="D48" s="6"/>
      <c r="F48" s="6"/>
      <c r="H48" s="6"/>
    </row>
    <row r="49" spans="3:8" ht="12.75">
      <c r="C49" s="39"/>
      <c r="D49" s="6"/>
      <c r="F49" s="6"/>
      <c r="H49" s="6"/>
    </row>
  </sheetData>
  <printOptions/>
  <pageMargins left="1" right="1" top="0.5" bottom="0.5"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K352"/>
  <sheetViews>
    <sheetView tabSelected="1" workbookViewId="0" topLeftCell="B339">
      <selection activeCell="B249" sqref="B249"/>
    </sheetView>
  </sheetViews>
  <sheetFormatPr defaultColWidth="9.140625" defaultRowHeight="12.75"/>
  <cols>
    <col min="1" max="1" width="5.421875" style="72" customWidth="1"/>
    <col min="2" max="2" width="11.57421875" style="39" customWidth="1"/>
    <col min="3" max="3" width="14.7109375" style="39" customWidth="1"/>
    <col min="4" max="4" width="10.421875" style="39" customWidth="1"/>
    <col min="5" max="5" width="12.8515625" style="39" customWidth="1"/>
    <col min="6" max="6" width="16.57421875" style="39" customWidth="1"/>
    <col min="7" max="7" width="9.28125" style="39" customWidth="1"/>
    <col min="8" max="8" width="13.00390625" style="39" customWidth="1"/>
    <col min="9" max="9" width="9.8515625" style="39" customWidth="1"/>
    <col min="10" max="10" width="9.28125" style="39" bestFit="1" customWidth="1"/>
    <col min="11" max="16384" width="9.140625" style="39" customWidth="1"/>
  </cols>
  <sheetData>
    <row r="1" ht="12.75">
      <c r="A1" s="97" t="s">
        <v>76</v>
      </c>
    </row>
    <row r="2" ht="12.75">
      <c r="A2" s="98" t="s">
        <v>77</v>
      </c>
    </row>
    <row r="3" ht="12.75">
      <c r="A3" s="99"/>
    </row>
    <row r="4" ht="12.75">
      <c r="A4" s="72" t="s">
        <v>134</v>
      </c>
    </row>
    <row r="5" ht="6.75" customHeight="1"/>
    <row r="6" ht="12.75">
      <c r="A6" s="72" t="s">
        <v>135</v>
      </c>
    </row>
    <row r="8" spans="1:2" ht="12.75">
      <c r="A8" s="100" t="s">
        <v>136</v>
      </c>
      <c r="B8" s="41" t="s">
        <v>137</v>
      </c>
    </row>
    <row r="10" spans="2:9" ht="12.75">
      <c r="B10" s="126" t="s">
        <v>196</v>
      </c>
      <c r="C10" s="126"/>
      <c r="D10" s="126"/>
      <c r="E10" s="126"/>
      <c r="F10" s="126"/>
      <c r="G10" s="126"/>
      <c r="H10" s="126"/>
      <c r="I10" s="126"/>
    </row>
    <row r="11" spans="2:9" ht="12.75">
      <c r="B11" s="126"/>
      <c r="C11" s="126"/>
      <c r="D11" s="126"/>
      <c r="E11" s="126"/>
      <c r="F11" s="126"/>
      <c r="G11" s="126"/>
      <c r="H11" s="126"/>
      <c r="I11" s="126"/>
    </row>
    <row r="12" spans="2:9" ht="12.75">
      <c r="B12" s="101"/>
      <c r="C12" s="101"/>
      <c r="D12" s="101"/>
      <c r="E12" s="101"/>
      <c r="F12" s="101"/>
      <c r="G12" s="101"/>
      <c r="H12" s="101"/>
      <c r="I12" s="101"/>
    </row>
    <row r="13" spans="2:9" ht="12.75">
      <c r="B13" s="125" t="s">
        <v>234</v>
      </c>
      <c r="C13" s="125"/>
      <c r="D13" s="125"/>
      <c r="E13" s="125"/>
      <c r="F13" s="125"/>
      <c r="G13" s="125"/>
      <c r="H13" s="125"/>
      <c r="I13" s="125"/>
    </row>
    <row r="14" spans="2:11" ht="12.75">
      <c r="B14" s="125"/>
      <c r="C14" s="125"/>
      <c r="D14" s="125"/>
      <c r="E14" s="125"/>
      <c r="F14" s="125"/>
      <c r="G14" s="125"/>
      <c r="H14" s="125"/>
      <c r="I14" s="125"/>
      <c r="K14" s="102"/>
    </row>
    <row r="15" spans="2:9" ht="12.75">
      <c r="B15" s="101"/>
      <c r="C15" s="101"/>
      <c r="D15" s="101"/>
      <c r="E15" s="101"/>
      <c r="F15" s="101"/>
      <c r="G15" s="101"/>
      <c r="H15" s="101"/>
      <c r="I15" s="101"/>
    </row>
    <row r="16" spans="2:9" ht="12.75" customHeight="1">
      <c r="B16" s="125" t="s">
        <v>219</v>
      </c>
      <c r="C16" s="125"/>
      <c r="D16" s="125"/>
      <c r="E16" s="125"/>
      <c r="F16" s="125"/>
      <c r="G16" s="125"/>
      <c r="H16" s="125"/>
      <c r="I16" s="125"/>
    </row>
    <row r="17" spans="2:9" ht="12.75">
      <c r="B17" s="125"/>
      <c r="C17" s="125"/>
      <c r="D17" s="125"/>
      <c r="E17" s="125"/>
      <c r="F17" s="125"/>
      <c r="G17" s="125"/>
      <c r="H17" s="125"/>
      <c r="I17" s="125"/>
    </row>
    <row r="18" spans="2:9" ht="12.75">
      <c r="B18" s="125"/>
      <c r="C18" s="125"/>
      <c r="D18" s="125"/>
      <c r="E18" s="125"/>
      <c r="F18" s="125"/>
      <c r="G18" s="125"/>
      <c r="H18" s="125"/>
      <c r="I18" s="125"/>
    </row>
    <row r="19" spans="2:9" ht="12.75">
      <c r="B19" s="125"/>
      <c r="C19" s="125"/>
      <c r="D19" s="125"/>
      <c r="E19" s="125"/>
      <c r="F19" s="125"/>
      <c r="G19" s="125"/>
      <c r="H19" s="125"/>
      <c r="I19" s="125"/>
    </row>
    <row r="20" spans="2:9" ht="12.75">
      <c r="B20" s="125"/>
      <c r="C20" s="125"/>
      <c r="D20" s="125"/>
      <c r="E20" s="125"/>
      <c r="F20" s="125"/>
      <c r="G20" s="125"/>
      <c r="H20" s="125"/>
      <c r="I20" s="125"/>
    </row>
    <row r="21" spans="2:9" ht="15" customHeight="1">
      <c r="B21" s="125"/>
      <c r="C21" s="125"/>
      <c r="D21" s="125"/>
      <c r="E21" s="125"/>
      <c r="F21" s="125"/>
      <c r="G21" s="125"/>
      <c r="H21" s="125"/>
      <c r="I21" s="125"/>
    </row>
    <row r="22" spans="2:9" ht="12.75">
      <c r="B22" s="78"/>
      <c r="C22" s="78"/>
      <c r="D22" s="78"/>
      <c r="E22" s="78"/>
      <c r="F22" s="78"/>
      <c r="G22" s="78"/>
      <c r="H22" s="78"/>
      <c r="I22" s="78"/>
    </row>
    <row r="23" spans="2:9" ht="12.75" customHeight="1">
      <c r="B23" s="125" t="s">
        <v>221</v>
      </c>
      <c r="C23" s="125"/>
      <c r="D23" s="125"/>
      <c r="E23" s="125"/>
      <c r="F23" s="125"/>
      <c r="G23" s="125"/>
      <c r="H23" s="125"/>
      <c r="I23" s="125"/>
    </row>
    <row r="24" spans="2:9" ht="12.75">
      <c r="B24" s="125"/>
      <c r="C24" s="125"/>
      <c r="D24" s="125"/>
      <c r="E24" s="125"/>
      <c r="F24" s="125"/>
      <c r="G24" s="125"/>
      <c r="H24" s="125"/>
      <c r="I24" s="125"/>
    </row>
    <row r="25" spans="2:9" ht="12.75">
      <c r="B25" s="78"/>
      <c r="C25" s="78"/>
      <c r="D25" s="78"/>
      <c r="E25" s="78"/>
      <c r="F25" s="78"/>
      <c r="G25" s="78"/>
      <c r="H25" s="78"/>
      <c r="I25" s="78"/>
    </row>
    <row r="27" spans="1:2" ht="12.75">
      <c r="A27" s="100" t="s">
        <v>138</v>
      </c>
      <c r="B27" s="41" t="s">
        <v>139</v>
      </c>
    </row>
    <row r="29" spans="2:9" ht="12.75">
      <c r="B29" s="125" t="s">
        <v>220</v>
      </c>
      <c r="C29" s="125"/>
      <c r="D29" s="125"/>
      <c r="E29" s="125"/>
      <c r="F29" s="125"/>
      <c r="G29" s="125"/>
      <c r="H29" s="125"/>
      <c r="I29" s="125"/>
    </row>
    <row r="30" spans="2:9" ht="12.75">
      <c r="B30" s="125"/>
      <c r="C30" s="125"/>
      <c r="D30" s="125"/>
      <c r="E30" s="125"/>
      <c r="F30" s="125"/>
      <c r="G30" s="125"/>
      <c r="H30" s="125"/>
      <c r="I30" s="125"/>
    </row>
    <row r="31" spans="2:9" ht="12.75">
      <c r="B31" s="78"/>
      <c r="C31" s="78"/>
      <c r="D31" s="78"/>
      <c r="E31" s="78"/>
      <c r="F31" s="78"/>
      <c r="G31" s="78"/>
      <c r="H31" s="78"/>
      <c r="I31" s="78"/>
    </row>
    <row r="33" spans="1:2" ht="12.75">
      <c r="A33" s="100" t="s">
        <v>140</v>
      </c>
      <c r="B33" s="41" t="s">
        <v>189</v>
      </c>
    </row>
    <row r="34" spans="1:2" ht="12.75">
      <c r="A34" s="100"/>
      <c r="B34" s="41"/>
    </row>
    <row r="35" spans="1:2" ht="12.75">
      <c r="A35" s="100"/>
      <c r="B35" s="39" t="s">
        <v>222</v>
      </c>
    </row>
    <row r="36" ht="12.75">
      <c r="A36" s="100"/>
    </row>
    <row r="38" spans="1:2" ht="12.75">
      <c r="A38" s="100" t="s">
        <v>141</v>
      </c>
      <c r="B38" s="41" t="s">
        <v>193</v>
      </c>
    </row>
    <row r="40" spans="2:9" ht="12.75">
      <c r="B40" s="125" t="s">
        <v>190</v>
      </c>
      <c r="C40" s="125"/>
      <c r="D40" s="125"/>
      <c r="E40" s="125"/>
      <c r="F40" s="125"/>
      <c r="G40" s="125"/>
      <c r="H40" s="125"/>
      <c r="I40" s="125"/>
    </row>
    <row r="41" spans="2:9" ht="12.75">
      <c r="B41" s="125"/>
      <c r="C41" s="125"/>
      <c r="D41" s="125"/>
      <c r="E41" s="125"/>
      <c r="F41" s="125"/>
      <c r="G41" s="125"/>
      <c r="H41" s="125"/>
      <c r="I41" s="125"/>
    </row>
    <row r="42" spans="2:9" ht="12.75">
      <c r="B42" s="78"/>
      <c r="C42" s="78"/>
      <c r="D42" s="78"/>
      <c r="E42" s="78"/>
      <c r="F42" s="78"/>
      <c r="G42" s="78"/>
      <c r="H42" s="78"/>
      <c r="I42" s="78"/>
    </row>
    <row r="44" spans="1:2" ht="12.75">
      <c r="A44" s="100" t="s">
        <v>142</v>
      </c>
      <c r="B44" s="41" t="s">
        <v>185</v>
      </c>
    </row>
    <row r="46" ht="12.75">
      <c r="B46" s="39" t="s">
        <v>191</v>
      </c>
    </row>
    <row r="49" spans="1:2" ht="12.75">
      <c r="A49" s="100" t="s">
        <v>143</v>
      </c>
      <c r="B49" s="41" t="s">
        <v>192</v>
      </c>
    </row>
    <row r="51" spans="2:9" ht="12.75">
      <c r="B51" s="125" t="s">
        <v>228</v>
      </c>
      <c r="C51" s="125"/>
      <c r="D51" s="125"/>
      <c r="E51" s="125"/>
      <c r="F51" s="125"/>
      <c r="G51" s="125"/>
      <c r="H51" s="125"/>
      <c r="I51" s="125"/>
    </row>
    <row r="52" spans="2:9" ht="12.75">
      <c r="B52" s="125"/>
      <c r="C52" s="125"/>
      <c r="D52" s="125"/>
      <c r="E52" s="125"/>
      <c r="F52" s="125"/>
      <c r="G52" s="125"/>
      <c r="H52" s="125"/>
      <c r="I52" s="125"/>
    </row>
    <row r="53" spans="2:9" ht="12.75">
      <c r="B53" s="78"/>
      <c r="C53" s="78"/>
      <c r="D53" s="78"/>
      <c r="E53" s="78"/>
      <c r="F53" s="78"/>
      <c r="G53" s="78"/>
      <c r="H53" s="78"/>
      <c r="I53" s="78"/>
    </row>
    <row r="55" spans="1:2" ht="12.75">
      <c r="A55" s="100" t="s">
        <v>144</v>
      </c>
      <c r="B55" s="41" t="s">
        <v>17</v>
      </c>
    </row>
    <row r="57" ht="12.75">
      <c r="B57" s="39" t="s">
        <v>194</v>
      </c>
    </row>
    <row r="66" spans="1:2" ht="12.75">
      <c r="A66" s="100" t="s">
        <v>145</v>
      </c>
      <c r="B66" s="41" t="s">
        <v>38</v>
      </c>
    </row>
    <row r="67" spans="1:2" ht="12.75">
      <c r="A67" s="100"/>
      <c r="B67" s="41"/>
    </row>
    <row r="68" ht="12.75">
      <c r="B68" s="39" t="s">
        <v>56</v>
      </c>
    </row>
    <row r="70" spans="5:9" ht="12.75">
      <c r="E70" s="40" t="s">
        <v>114</v>
      </c>
      <c r="I70" s="40"/>
    </row>
    <row r="71" spans="5:9" ht="12.75">
      <c r="E71" s="40" t="s">
        <v>146</v>
      </c>
      <c r="F71" s="40" t="s">
        <v>147</v>
      </c>
      <c r="I71" s="40" t="s">
        <v>55</v>
      </c>
    </row>
    <row r="72" spans="2:9" ht="12.75">
      <c r="B72" s="59"/>
      <c r="D72" s="60"/>
      <c r="E72" s="60" t="s">
        <v>115</v>
      </c>
      <c r="F72" s="60" t="s">
        <v>148</v>
      </c>
      <c r="G72" s="61"/>
      <c r="I72" s="60" t="s">
        <v>24</v>
      </c>
    </row>
    <row r="73" spans="2:9" ht="12.75">
      <c r="B73" s="59"/>
      <c r="D73" s="60"/>
      <c r="E73" s="40" t="s">
        <v>91</v>
      </c>
      <c r="F73" s="60" t="s">
        <v>109</v>
      </c>
      <c r="G73" s="60"/>
      <c r="H73" s="40"/>
      <c r="I73" s="60" t="s">
        <v>57</v>
      </c>
    </row>
    <row r="74" spans="2:9" ht="12.75">
      <c r="B74" s="81" t="s">
        <v>223</v>
      </c>
      <c r="D74" s="62"/>
      <c r="E74" s="64" t="s">
        <v>92</v>
      </c>
      <c r="F74" s="63" t="s">
        <v>93</v>
      </c>
      <c r="G74" s="63" t="s">
        <v>94</v>
      </c>
      <c r="H74" s="63" t="s">
        <v>149</v>
      </c>
      <c r="I74" s="63" t="s">
        <v>78</v>
      </c>
    </row>
    <row r="75" spans="2:9" ht="12.75">
      <c r="B75" s="59"/>
      <c r="D75" s="60"/>
      <c r="E75" s="60" t="s">
        <v>8</v>
      </c>
      <c r="F75" s="60" t="s">
        <v>8</v>
      </c>
      <c r="G75" s="60" t="s">
        <v>8</v>
      </c>
      <c r="H75" s="60" t="s">
        <v>8</v>
      </c>
      <c r="I75" s="60" t="s">
        <v>8</v>
      </c>
    </row>
    <row r="76" spans="2:9" ht="12.75">
      <c r="B76" s="59"/>
      <c r="D76" s="65"/>
      <c r="E76" s="66"/>
      <c r="F76" s="59"/>
      <c r="G76" s="67"/>
      <c r="H76" s="67"/>
      <c r="I76" s="67"/>
    </row>
    <row r="77" spans="2:9" ht="12.75">
      <c r="B77" s="59" t="s">
        <v>110</v>
      </c>
      <c r="E77" s="68">
        <v>22976</v>
      </c>
      <c r="F77" s="68">
        <v>814</v>
      </c>
      <c r="G77" s="68">
        <v>48</v>
      </c>
      <c r="H77" s="68">
        <v>0</v>
      </c>
      <c r="I77" s="68">
        <f>SUM(E77:H77)</f>
        <v>23838</v>
      </c>
    </row>
    <row r="78" spans="2:9" ht="12.75">
      <c r="B78" s="59" t="s">
        <v>111</v>
      </c>
      <c r="E78" s="69">
        <v>245</v>
      </c>
      <c r="F78" s="68">
        <v>0</v>
      </c>
      <c r="G78" s="68">
        <v>318</v>
      </c>
      <c r="H78" s="68">
        <f>-245-318</f>
        <v>-563</v>
      </c>
      <c r="I78" s="68">
        <f>SUM(E78:H78)</f>
        <v>0</v>
      </c>
    </row>
    <row r="79" spans="2:9" ht="13.5" thickBot="1">
      <c r="B79" s="59" t="s">
        <v>39</v>
      </c>
      <c r="E79" s="70">
        <f>E77+E78</f>
        <v>23221</v>
      </c>
      <c r="F79" s="70">
        <f>SUM(F77:F78)</f>
        <v>814</v>
      </c>
      <c r="G79" s="70">
        <f>SUM(G77:G78)</f>
        <v>366</v>
      </c>
      <c r="H79" s="70">
        <f>SUM(H77:H78)</f>
        <v>-563</v>
      </c>
      <c r="I79" s="70">
        <f>SUM(I77:I78)</f>
        <v>23838</v>
      </c>
    </row>
    <row r="80" spans="2:9" ht="13.5" thickTop="1">
      <c r="B80" s="59"/>
      <c r="D80" s="68"/>
      <c r="E80" s="68"/>
      <c r="F80" s="68"/>
      <c r="G80" s="71"/>
      <c r="H80" s="71"/>
      <c r="I80" s="68"/>
    </row>
    <row r="81" spans="2:9" ht="12.75">
      <c r="B81" s="59" t="s">
        <v>112</v>
      </c>
      <c r="D81" s="68"/>
      <c r="E81" s="68">
        <v>7329</v>
      </c>
      <c r="F81" s="68">
        <v>39</v>
      </c>
      <c r="G81" s="68">
        <v>30</v>
      </c>
      <c r="H81" s="68">
        <v>0</v>
      </c>
      <c r="I81" s="68">
        <f>SUM(E81:H81)</f>
        <v>7398</v>
      </c>
    </row>
    <row r="82" spans="2:9" ht="12.75">
      <c r="B82" s="59" t="s">
        <v>113</v>
      </c>
      <c r="D82" s="68"/>
      <c r="E82" s="68">
        <v>0</v>
      </c>
      <c r="F82" s="68">
        <v>0</v>
      </c>
      <c r="G82" s="68">
        <v>0</v>
      </c>
      <c r="H82" s="68">
        <v>0</v>
      </c>
      <c r="I82" s="68">
        <f>SUM(E82:H82)</f>
        <v>0</v>
      </c>
    </row>
    <row r="83" spans="2:9" ht="13.5" thickBot="1">
      <c r="B83" s="39" t="s">
        <v>58</v>
      </c>
      <c r="D83" s="2"/>
      <c r="E83" s="70">
        <f>SUM(E81:E82)</f>
        <v>7329</v>
      </c>
      <c r="F83" s="70">
        <f>SUM(F81:F82)</f>
        <v>39</v>
      </c>
      <c r="G83" s="70">
        <f>SUM(G81:G82)</f>
        <v>30</v>
      </c>
      <c r="H83" s="70">
        <f>SUM(H81:H82)</f>
        <v>0</v>
      </c>
      <c r="I83" s="70">
        <f>SUM(E83:G83)</f>
        <v>7398</v>
      </c>
    </row>
    <row r="84" spans="4:9" ht="13.5" thickTop="1">
      <c r="D84" s="2"/>
      <c r="E84" s="1"/>
      <c r="F84" s="1"/>
      <c r="G84" s="1"/>
      <c r="H84" s="1"/>
      <c r="I84" s="1"/>
    </row>
    <row r="85" spans="5:6" ht="12.75">
      <c r="E85" s="103"/>
      <c r="F85" s="103"/>
    </row>
    <row r="86" spans="1:6" ht="12.75">
      <c r="A86" s="100" t="s">
        <v>150</v>
      </c>
      <c r="B86" s="41" t="s">
        <v>59</v>
      </c>
      <c r="F86" s="103"/>
    </row>
    <row r="88" spans="2:9" ht="12.75">
      <c r="B88" s="125" t="s">
        <v>224</v>
      </c>
      <c r="C88" s="125"/>
      <c r="D88" s="125"/>
      <c r="E88" s="125"/>
      <c r="F88" s="125"/>
      <c r="G88" s="125"/>
      <c r="H88" s="125"/>
      <c r="I88" s="125"/>
    </row>
    <row r="89" spans="2:9" ht="13.5" customHeight="1">
      <c r="B89" s="125"/>
      <c r="C89" s="125"/>
      <c r="D89" s="125"/>
      <c r="E89" s="125"/>
      <c r="F89" s="125"/>
      <c r="G89" s="125"/>
      <c r="H89" s="125"/>
      <c r="I89" s="125"/>
    </row>
    <row r="90" spans="2:9" ht="13.5" customHeight="1">
      <c r="B90" s="78"/>
      <c r="C90" s="78"/>
      <c r="D90" s="78"/>
      <c r="E90" s="78"/>
      <c r="F90" s="78"/>
      <c r="G90" s="78"/>
      <c r="H90" s="78"/>
      <c r="I90" s="78"/>
    </row>
    <row r="92" spans="1:2" ht="12.75">
      <c r="A92" s="100" t="s">
        <v>151</v>
      </c>
      <c r="B92" s="41" t="s">
        <v>60</v>
      </c>
    </row>
    <row r="94" spans="2:9" ht="12.75">
      <c r="B94" s="125" t="s">
        <v>119</v>
      </c>
      <c r="C94" s="125"/>
      <c r="D94" s="125"/>
      <c r="E94" s="125"/>
      <c r="F94" s="125"/>
      <c r="G94" s="125"/>
      <c r="H94" s="125"/>
      <c r="I94" s="125"/>
    </row>
    <row r="95" spans="2:9" ht="12.75">
      <c r="B95" s="125"/>
      <c r="C95" s="125"/>
      <c r="D95" s="125"/>
      <c r="E95" s="125"/>
      <c r="F95" s="125"/>
      <c r="G95" s="125"/>
      <c r="H95" s="125"/>
      <c r="I95" s="125"/>
    </row>
    <row r="97" ht="12.75">
      <c r="B97" s="39" t="s">
        <v>235</v>
      </c>
    </row>
    <row r="99" spans="2:9" ht="12.75">
      <c r="B99" s="127" t="s">
        <v>152</v>
      </c>
      <c r="C99" s="127"/>
      <c r="D99" s="127"/>
      <c r="E99" s="127"/>
      <c r="F99" s="127"/>
      <c r="G99" s="127"/>
      <c r="H99" s="127"/>
      <c r="I99" s="127"/>
    </row>
    <row r="100" spans="2:9" ht="12.75">
      <c r="B100" s="127"/>
      <c r="C100" s="127"/>
      <c r="D100" s="127"/>
      <c r="E100" s="127"/>
      <c r="F100" s="127"/>
      <c r="G100" s="127"/>
      <c r="H100" s="127"/>
      <c r="I100" s="127"/>
    </row>
    <row r="101" spans="2:9" ht="12.75">
      <c r="B101" s="127"/>
      <c r="C101" s="127"/>
      <c r="D101" s="127"/>
      <c r="E101" s="127"/>
      <c r="F101" s="127"/>
      <c r="G101" s="127"/>
      <c r="H101" s="127"/>
      <c r="I101" s="127"/>
    </row>
    <row r="103" spans="2:9" ht="12.75">
      <c r="B103" s="127" t="s">
        <v>153</v>
      </c>
      <c r="C103" s="127"/>
      <c r="D103" s="127"/>
      <c r="E103" s="127"/>
      <c r="F103" s="127"/>
      <c r="G103" s="127"/>
      <c r="H103" s="127"/>
      <c r="I103" s="127"/>
    </row>
    <row r="104" spans="2:9" ht="12.75">
      <c r="B104" s="127"/>
      <c r="C104" s="127"/>
      <c r="D104" s="127"/>
      <c r="E104" s="127"/>
      <c r="F104" s="127"/>
      <c r="G104" s="127"/>
      <c r="H104" s="127"/>
      <c r="I104" s="127"/>
    </row>
    <row r="105" spans="2:9" ht="12.75">
      <c r="B105" s="127"/>
      <c r="C105" s="127"/>
      <c r="D105" s="127"/>
      <c r="E105" s="127"/>
      <c r="F105" s="127"/>
      <c r="G105" s="127"/>
      <c r="H105" s="127"/>
      <c r="I105" s="127"/>
    </row>
    <row r="107" spans="2:9" ht="12.75">
      <c r="B107" s="127" t="s">
        <v>154</v>
      </c>
      <c r="C107" s="127"/>
      <c r="D107" s="127"/>
      <c r="E107" s="127"/>
      <c r="F107" s="127"/>
      <c r="G107" s="127"/>
      <c r="H107" s="127"/>
      <c r="I107" s="127"/>
    </row>
    <row r="108" spans="2:9" ht="12.75">
      <c r="B108" s="127"/>
      <c r="C108" s="127"/>
      <c r="D108" s="127"/>
      <c r="E108" s="127"/>
      <c r="F108" s="127"/>
      <c r="G108" s="127"/>
      <c r="H108" s="127"/>
      <c r="I108" s="127"/>
    </row>
    <row r="109" spans="2:9" ht="12.75">
      <c r="B109" s="127"/>
      <c r="C109" s="127"/>
      <c r="D109" s="127"/>
      <c r="E109" s="127"/>
      <c r="F109" s="127"/>
      <c r="G109" s="127"/>
      <c r="H109" s="127"/>
      <c r="I109" s="127"/>
    </row>
    <row r="111" spans="2:9" ht="12.75" customHeight="1">
      <c r="B111" s="127" t="s">
        <v>156</v>
      </c>
      <c r="C111" s="127"/>
      <c r="D111" s="127"/>
      <c r="E111" s="127"/>
      <c r="F111" s="127"/>
      <c r="G111" s="127"/>
      <c r="H111" s="127"/>
      <c r="I111" s="127"/>
    </row>
    <row r="112" spans="2:9" ht="12.75">
      <c r="B112" s="127"/>
      <c r="C112" s="127"/>
      <c r="D112" s="127"/>
      <c r="E112" s="127"/>
      <c r="F112" s="127"/>
      <c r="G112" s="127"/>
      <c r="H112" s="127"/>
      <c r="I112" s="127"/>
    </row>
    <row r="113" spans="2:9" ht="12.75">
      <c r="B113" s="127"/>
      <c r="C113" s="127"/>
      <c r="D113" s="127"/>
      <c r="E113" s="127"/>
      <c r="F113" s="127"/>
      <c r="G113" s="127"/>
      <c r="H113" s="127"/>
      <c r="I113" s="127"/>
    </row>
    <row r="115" spans="2:9" ht="12.75" customHeight="1">
      <c r="B115" s="127" t="s">
        <v>155</v>
      </c>
      <c r="C115" s="127"/>
      <c r="D115" s="127"/>
      <c r="E115" s="127"/>
      <c r="F115" s="127"/>
      <c r="G115" s="127"/>
      <c r="H115" s="127"/>
      <c r="I115" s="127"/>
    </row>
    <row r="116" spans="2:9" ht="12.75">
      <c r="B116" s="127"/>
      <c r="C116" s="127"/>
      <c r="D116" s="127"/>
      <c r="E116" s="127"/>
      <c r="F116" s="127"/>
      <c r="G116" s="127"/>
      <c r="H116" s="127"/>
      <c r="I116" s="127"/>
    </row>
    <row r="117" spans="2:9" ht="12.75">
      <c r="B117" s="127"/>
      <c r="C117" s="127"/>
      <c r="D117" s="127"/>
      <c r="E117" s="127"/>
      <c r="F117" s="127"/>
      <c r="G117" s="127"/>
      <c r="H117" s="127"/>
      <c r="I117" s="127"/>
    </row>
    <row r="118" spans="2:9" ht="12.75">
      <c r="B118" s="104"/>
      <c r="C118" s="104"/>
      <c r="D118" s="104"/>
      <c r="E118" s="104"/>
      <c r="F118" s="104"/>
      <c r="G118" s="104"/>
      <c r="H118" s="104"/>
      <c r="I118" s="104"/>
    </row>
    <row r="119" spans="2:9" ht="12.75">
      <c r="B119" s="104"/>
      <c r="C119" s="104"/>
      <c r="D119" s="104"/>
      <c r="E119" s="104"/>
      <c r="F119" s="104"/>
      <c r="G119" s="104"/>
      <c r="H119" s="104"/>
      <c r="I119" s="104"/>
    </row>
    <row r="120" spans="2:9" ht="12.75">
      <c r="B120" s="104"/>
      <c r="C120" s="104"/>
      <c r="D120" s="104"/>
      <c r="E120" s="104"/>
      <c r="F120" s="104"/>
      <c r="G120" s="104"/>
      <c r="H120" s="104"/>
      <c r="I120" s="104"/>
    </row>
    <row r="123" spans="1:2" ht="12.75">
      <c r="A123" s="100" t="s">
        <v>151</v>
      </c>
      <c r="B123" s="41" t="s">
        <v>120</v>
      </c>
    </row>
    <row r="124" ht="8.25" customHeight="1"/>
    <row r="125" spans="2:9" ht="12.75">
      <c r="B125" s="125" t="s">
        <v>157</v>
      </c>
      <c r="C125" s="125"/>
      <c r="D125" s="125"/>
      <c r="E125" s="125"/>
      <c r="F125" s="125"/>
      <c r="G125" s="125"/>
      <c r="H125" s="125"/>
      <c r="I125" s="125"/>
    </row>
    <row r="126" spans="2:9" ht="12.75">
      <c r="B126" s="125"/>
      <c r="C126" s="125"/>
      <c r="D126" s="125"/>
      <c r="E126" s="125"/>
      <c r="F126" s="125"/>
      <c r="G126" s="125"/>
      <c r="H126" s="125"/>
      <c r="I126" s="125"/>
    </row>
    <row r="127" ht="5.25" customHeight="1"/>
    <row r="128" spans="2:9" ht="12.75">
      <c r="B128" s="127" t="s">
        <v>229</v>
      </c>
      <c r="C128" s="127"/>
      <c r="D128" s="127"/>
      <c r="E128" s="127"/>
      <c r="F128" s="127"/>
      <c r="G128" s="127"/>
      <c r="H128" s="127"/>
      <c r="I128" s="127"/>
    </row>
    <row r="129" spans="2:9" ht="12.75">
      <c r="B129" s="127"/>
      <c r="C129" s="127"/>
      <c r="D129" s="127"/>
      <c r="E129" s="127"/>
      <c r="F129" s="127"/>
      <c r="G129" s="127"/>
      <c r="H129" s="127"/>
      <c r="I129" s="127"/>
    </row>
    <row r="130" ht="6" customHeight="1"/>
    <row r="131" spans="2:9" ht="12.75">
      <c r="B131" s="127" t="s">
        <v>121</v>
      </c>
      <c r="C131" s="127"/>
      <c r="D131" s="127"/>
      <c r="E131" s="127"/>
      <c r="F131" s="127"/>
      <c r="G131" s="127"/>
      <c r="H131" s="127"/>
      <c r="I131" s="127"/>
    </row>
    <row r="132" spans="2:9" ht="12.75">
      <c r="B132" s="127"/>
      <c r="C132" s="127"/>
      <c r="D132" s="127"/>
      <c r="E132" s="127"/>
      <c r="F132" s="127"/>
      <c r="G132" s="127"/>
      <c r="H132" s="127"/>
      <c r="I132" s="127"/>
    </row>
    <row r="133" spans="2:9" ht="12.75">
      <c r="B133" s="127"/>
      <c r="C133" s="127"/>
      <c r="D133" s="127"/>
      <c r="E133" s="127"/>
      <c r="F133" s="127"/>
      <c r="G133" s="127"/>
      <c r="H133" s="127"/>
      <c r="I133" s="127"/>
    </row>
    <row r="134" ht="6" customHeight="1"/>
    <row r="135" spans="2:9" ht="12.75">
      <c r="B135" s="125" t="s">
        <v>122</v>
      </c>
      <c r="C135" s="125"/>
      <c r="D135" s="125"/>
      <c r="E135" s="125"/>
      <c r="F135" s="125"/>
      <c r="G135" s="125"/>
      <c r="H135" s="125"/>
      <c r="I135" s="125"/>
    </row>
    <row r="136" spans="2:9" ht="12.75">
      <c r="B136" s="125"/>
      <c r="C136" s="125"/>
      <c r="D136" s="125"/>
      <c r="E136" s="125"/>
      <c r="F136" s="125"/>
      <c r="G136" s="125"/>
      <c r="H136" s="125"/>
      <c r="I136" s="125"/>
    </row>
    <row r="137" ht="7.5" customHeight="1"/>
    <row r="138" ht="12.75">
      <c r="B138" s="39" t="s">
        <v>158</v>
      </c>
    </row>
    <row r="139" ht="12.75">
      <c r="B139" s="39" t="s">
        <v>123</v>
      </c>
    </row>
    <row r="140" ht="12.75">
      <c r="B140" s="42" t="s">
        <v>205</v>
      </c>
    </row>
    <row r="141" ht="12.75">
      <c r="B141" s="39" t="s">
        <v>204</v>
      </c>
    </row>
    <row r="142" ht="6.75" customHeight="1"/>
    <row r="143" ht="12.75">
      <c r="B143" s="39" t="s">
        <v>124</v>
      </c>
    </row>
    <row r="144" ht="6" customHeight="1"/>
    <row r="145" ht="12.75">
      <c r="B145" s="39" t="s">
        <v>125</v>
      </c>
    </row>
    <row r="146" ht="12.75">
      <c r="B146" s="39" t="s">
        <v>126</v>
      </c>
    </row>
    <row r="147" ht="12.75">
      <c r="B147" s="39" t="s">
        <v>127</v>
      </c>
    </row>
    <row r="148" ht="12.75">
      <c r="B148" s="42" t="s">
        <v>203</v>
      </c>
    </row>
    <row r="149" ht="12.75">
      <c r="B149" s="39" t="s">
        <v>202</v>
      </c>
    </row>
    <row r="150" ht="7.5" customHeight="1"/>
    <row r="151" spans="2:9" ht="12.75">
      <c r="B151" s="125" t="s">
        <v>195</v>
      </c>
      <c r="C151" s="125"/>
      <c r="D151" s="125"/>
      <c r="E151" s="125"/>
      <c r="F151" s="125"/>
      <c r="G151" s="125"/>
      <c r="H151" s="125"/>
      <c r="I151" s="125"/>
    </row>
    <row r="152" spans="2:9" ht="12.75">
      <c r="B152" s="125"/>
      <c r="C152" s="125"/>
      <c r="D152" s="125"/>
      <c r="E152" s="125"/>
      <c r="F152" s="125"/>
      <c r="G152" s="125"/>
      <c r="H152" s="125"/>
      <c r="I152" s="125"/>
    </row>
    <row r="153" spans="2:9" ht="12.75">
      <c r="B153" s="78"/>
      <c r="C153" s="78"/>
      <c r="D153" s="78"/>
      <c r="E153" s="78"/>
      <c r="F153" s="78"/>
      <c r="G153" s="78"/>
      <c r="H153" s="78"/>
      <c r="I153" s="78"/>
    </row>
    <row r="155" spans="1:2" ht="12.75">
      <c r="A155" s="100" t="s">
        <v>159</v>
      </c>
      <c r="B155" s="41" t="s">
        <v>225</v>
      </c>
    </row>
    <row r="157" spans="2:10" ht="12.75">
      <c r="B157" s="125" t="s">
        <v>230</v>
      </c>
      <c r="C157" s="125"/>
      <c r="D157" s="125"/>
      <c r="E157" s="125"/>
      <c r="F157" s="125"/>
      <c r="G157" s="125"/>
      <c r="H157" s="125"/>
      <c r="I157" s="125"/>
      <c r="J157" s="105"/>
    </row>
    <row r="158" spans="2:10" ht="13.5" customHeight="1">
      <c r="B158" s="125"/>
      <c r="C158" s="125"/>
      <c r="D158" s="125"/>
      <c r="E158" s="125"/>
      <c r="F158" s="125"/>
      <c r="G158" s="125"/>
      <c r="H158" s="125"/>
      <c r="I158" s="125"/>
      <c r="J158" s="105"/>
    </row>
    <row r="159" spans="2:9" ht="12.75">
      <c r="B159" s="78"/>
      <c r="C159" s="78"/>
      <c r="D159" s="78"/>
      <c r="E159" s="78"/>
      <c r="F159" s="78"/>
      <c r="G159" s="78"/>
      <c r="H159" s="78"/>
      <c r="I159" s="78"/>
    </row>
    <row r="160" spans="2:9" ht="12.75">
      <c r="B160" s="78"/>
      <c r="C160" s="78"/>
      <c r="D160" s="78"/>
      <c r="E160" s="78"/>
      <c r="F160" s="78"/>
      <c r="G160" s="78"/>
      <c r="H160" s="78"/>
      <c r="I160" s="78"/>
    </row>
    <row r="161" spans="1:2" ht="12.75">
      <c r="A161" s="100" t="s">
        <v>160</v>
      </c>
      <c r="B161" s="41" t="s">
        <v>61</v>
      </c>
    </row>
    <row r="162" ht="7.5" customHeight="1"/>
    <row r="163" ht="7.5" customHeight="1"/>
    <row r="171" spans="1:2" ht="12.75">
      <c r="A171" s="100" t="s">
        <v>161</v>
      </c>
      <c r="B171" s="41" t="s">
        <v>62</v>
      </c>
    </row>
    <row r="172" spans="1:7" ht="12.75">
      <c r="A172" s="100"/>
      <c r="B172" s="41"/>
      <c r="G172" s="40" t="s">
        <v>223</v>
      </c>
    </row>
    <row r="173" spans="7:8" ht="12.75">
      <c r="G173" s="40" t="s">
        <v>227</v>
      </c>
      <c r="H173" s="40"/>
    </row>
    <row r="174" spans="7:8" ht="12.75">
      <c r="G174" s="53" t="s">
        <v>78</v>
      </c>
      <c r="H174" s="53"/>
    </row>
    <row r="175" spans="7:8" ht="12.75">
      <c r="G175" s="40" t="s">
        <v>8</v>
      </c>
      <c r="H175" s="40"/>
    </row>
    <row r="176" spans="2:8" ht="12.75">
      <c r="B176" s="39" t="s">
        <v>85</v>
      </c>
      <c r="G176" s="40"/>
      <c r="H176" s="40"/>
    </row>
    <row r="177" spans="7:8" ht="6.75" customHeight="1">
      <c r="G177" s="40"/>
      <c r="H177" s="40"/>
    </row>
    <row r="178" spans="2:8" ht="13.5" thickBot="1">
      <c r="B178" s="39" t="s">
        <v>116</v>
      </c>
      <c r="G178" s="15">
        <v>2682</v>
      </c>
      <c r="H178" s="40"/>
    </row>
    <row r="179" spans="7:8" ht="13.5" thickTop="1">
      <c r="G179" s="1"/>
      <c r="H179" s="40"/>
    </row>
    <row r="180" spans="7:8" ht="12.75">
      <c r="G180" s="1"/>
      <c r="H180" s="40"/>
    </row>
    <row r="181" spans="1:8" ht="12.75">
      <c r="A181" s="100" t="s">
        <v>164</v>
      </c>
      <c r="B181" s="41" t="s">
        <v>165</v>
      </c>
      <c r="G181" s="1"/>
      <c r="H181" s="40"/>
    </row>
    <row r="182" spans="7:8" ht="12.75">
      <c r="G182" s="1"/>
      <c r="H182" s="40"/>
    </row>
    <row r="183" spans="2:8" ht="12.75">
      <c r="B183" s="39" t="s">
        <v>166</v>
      </c>
      <c r="G183" s="1"/>
      <c r="H183" s="40"/>
    </row>
    <row r="184" spans="7:8" ht="12.75">
      <c r="G184" s="1"/>
      <c r="H184" s="40"/>
    </row>
    <row r="185" s="75" customFormat="1" ht="12.75">
      <c r="A185" s="106"/>
    </row>
    <row r="186" spans="1:9" s="75" customFormat="1" ht="12.75" customHeight="1">
      <c r="A186" s="128" t="s">
        <v>162</v>
      </c>
      <c r="B186" s="128"/>
      <c r="C186" s="128"/>
      <c r="D186" s="128"/>
      <c r="E186" s="128"/>
      <c r="F186" s="128"/>
      <c r="G186" s="128"/>
      <c r="H186" s="128"/>
      <c r="I186" s="128"/>
    </row>
    <row r="187" spans="1:9" s="75" customFormat="1" ht="12.75">
      <c r="A187" s="128"/>
      <c r="B187" s="128"/>
      <c r="C187" s="128"/>
      <c r="D187" s="128"/>
      <c r="E187" s="128"/>
      <c r="F187" s="128"/>
      <c r="G187" s="128"/>
      <c r="H187" s="128"/>
      <c r="I187" s="128"/>
    </row>
    <row r="188" s="75" customFormat="1" ht="12.75">
      <c r="A188" s="106"/>
    </row>
    <row r="189" spans="1:2" ht="12.75">
      <c r="A189" s="100" t="s">
        <v>163</v>
      </c>
      <c r="B189" s="41" t="s">
        <v>63</v>
      </c>
    </row>
    <row r="190" ht="8.25" customHeight="1"/>
    <row r="200" spans="1:2" ht="12.75">
      <c r="A200" s="100" t="s">
        <v>167</v>
      </c>
      <c r="B200" s="41" t="s">
        <v>168</v>
      </c>
    </row>
    <row r="206" spans="1:2" ht="12.75">
      <c r="A206" s="100" t="s">
        <v>169</v>
      </c>
      <c r="B206" s="41" t="s">
        <v>187</v>
      </c>
    </row>
    <row r="207" ht="8.25" customHeight="1"/>
    <row r="212" spans="1:2" ht="12.75">
      <c r="A212" s="100" t="s">
        <v>170</v>
      </c>
      <c r="B212" s="41" t="s">
        <v>171</v>
      </c>
    </row>
    <row r="213" ht="5.25" customHeight="1"/>
    <row r="214" spans="2:9" ht="12.75">
      <c r="B214" s="125" t="s">
        <v>231</v>
      </c>
      <c r="C214" s="125"/>
      <c r="D214" s="125"/>
      <c r="E214" s="125"/>
      <c r="F214" s="125"/>
      <c r="G214" s="125"/>
      <c r="H214" s="125"/>
      <c r="I214" s="125"/>
    </row>
    <row r="215" spans="2:9" ht="15" customHeight="1">
      <c r="B215" s="125"/>
      <c r="C215" s="125"/>
      <c r="D215" s="125"/>
      <c r="E215" s="125"/>
      <c r="F215" s="125"/>
      <c r="G215" s="125"/>
      <c r="H215" s="125"/>
      <c r="I215" s="125"/>
    </row>
    <row r="216" spans="2:9" ht="15" customHeight="1">
      <c r="B216" s="78"/>
      <c r="C216" s="78"/>
      <c r="D216" s="78"/>
      <c r="E216" s="78"/>
      <c r="F216" s="78"/>
      <c r="G216" s="78"/>
      <c r="H216" s="78"/>
      <c r="I216" s="78"/>
    </row>
    <row r="217" spans="2:9" ht="15" customHeight="1">
      <c r="B217" s="78"/>
      <c r="C217" s="78"/>
      <c r="D217" s="78"/>
      <c r="E217" s="78"/>
      <c r="F217" s="78"/>
      <c r="G217" s="78"/>
      <c r="H217" s="78"/>
      <c r="I217" s="78"/>
    </row>
    <row r="218" spans="1:2" ht="12.75">
      <c r="A218" s="100" t="s">
        <v>172</v>
      </c>
      <c r="B218" s="41" t="s">
        <v>7</v>
      </c>
    </row>
    <row r="219" spans="1:8" ht="12.75">
      <c r="A219" s="39"/>
      <c r="E219" s="40" t="s">
        <v>22</v>
      </c>
      <c r="G219" s="40" t="s">
        <v>22</v>
      </c>
      <c r="H219" s="40"/>
    </row>
    <row r="220" spans="5:8" ht="12.75">
      <c r="E220" s="40" t="s">
        <v>32</v>
      </c>
      <c r="G220" s="40" t="s">
        <v>32</v>
      </c>
      <c r="H220" s="40"/>
    </row>
    <row r="221" spans="5:8" ht="12.75">
      <c r="E221" s="40" t="s">
        <v>24</v>
      </c>
      <c r="G221" s="40" t="s">
        <v>35</v>
      </c>
      <c r="H221" s="40"/>
    </row>
    <row r="222" spans="5:8" ht="12.75">
      <c r="E222" s="40" t="s">
        <v>78</v>
      </c>
      <c r="G222" s="40" t="s">
        <v>78</v>
      </c>
      <c r="H222" s="40"/>
    </row>
    <row r="223" spans="5:8" ht="12.75">
      <c r="E223" s="40" t="s">
        <v>8</v>
      </c>
      <c r="G223" s="40" t="s">
        <v>8</v>
      </c>
      <c r="H223" s="40"/>
    </row>
    <row r="224" ht="12.75">
      <c r="B224" s="39" t="s">
        <v>104</v>
      </c>
    </row>
    <row r="225" spans="2:8" ht="12.75">
      <c r="B225" s="39" t="s">
        <v>105</v>
      </c>
      <c r="E225" s="39">
        <v>341</v>
      </c>
      <c r="G225" s="43">
        <v>656</v>
      </c>
      <c r="H225" s="43"/>
    </row>
    <row r="226" spans="2:8" ht="12.75">
      <c r="B226" s="39" t="s">
        <v>106</v>
      </c>
      <c r="E226" s="74">
        <v>0</v>
      </c>
      <c r="F226" s="43"/>
      <c r="G226" s="74">
        <v>60</v>
      </c>
      <c r="H226" s="73"/>
    </row>
    <row r="227" spans="5:8" ht="12.75" customHeight="1" hidden="1">
      <c r="E227" s="43"/>
      <c r="F227" s="43"/>
      <c r="G227" s="43"/>
      <c r="H227" s="43"/>
    </row>
    <row r="228" spans="2:8" ht="12.75">
      <c r="B228" s="42"/>
      <c r="E228" s="43">
        <f>SUM(E225:E227)</f>
        <v>341</v>
      </c>
      <c r="F228" s="43"/>
      <c r="G228" s="43">
        <f>SUM(G225:G227)</f>
        <v>716</v>
      </c>
      <c r="H228" s="43"/>
    </row>
    <row r="229" spans="2:8" ht="12.75">
      <c r="B229" s="39" t="s">
        <v>107</v>
      </c>
      <c r="E229" s="43"/>
      <c r="F229" s="43"/>
      <c r="G229" s="43"/>
      <c r="H229" s="43"/>
    </row>
    <row r="230" spans="2:8" ht="12.75">
      <c r="B230" s="39" t="s">
        <v>108</v>
      </c>
      <c r="E230" s="43"/>
      <c r="F230" s="43"/>
      <c r="G230" s="43"/>
      <c r="H230" s="43"/>
    </row>
    <row r="231" spans="2:8" ht="12.75">
      <c r="B231" s="39" t="s">
        <v>105</v>
      </c>
      <c r="E231" s="43">
        <v>25</v>
      </c>
      <c r="F231" s="43"/>
      <c r="G231" s="43">
        <v>-22</v>
      </c>
      <c r="H231" s="43"/>
    </row>
    <row r="232" spans="5:8" ht="6" customHeight="1">
      <c r="E232" s="73"/>
      <c r="F232" s="43"/>
      <c r="G232" s="73"/>
      <c r="H232" s="73"/>
    </row>
    <row r="233" spans="5:8" ht="13.5" thickBot="1">
      <c r="E233" s="70">
        <f>SUM(E228:E232)</f>
        <v>366</v>
      </c>
      <c r="F233" s="43"/>
      <c r="G233" s="70">
        <f>SUM(G228:G232)</f>
        <v>694</v>
      </c>
      <c r="H233" s="1"/>
    </row>
    <row r="234" ht="13.5" thickTop="1"/>
    <row r="235" spans="1:10" ht="12.75" customHeight="1">
      <c r="A235" s="100"/>
      <c r="B235" s="125" t="s">
        <v>197</v>
      </c>
      <c r="C235" s="125"/>
      <c r="D235" s="125"/>
      <c r="E235" s="125"/>
      <c r="F235" s="125"/>
      <c r="G235" s="125"/>
      <c r="H235" s="125"/>
      <c r="I235" s="125"/>
      <c r="J235" s="78"/>
    </row>
    <row r="236" spans="1:10" ht="12.75">
      <c r="A236" s="100"/>
      <c r="B236" s="125"/>
      <c r="C236" s="125"/>
      <c r="D236" s="125"/>
      <c r="E236" s="125"/>
      <c r="F236" s="125"/>
      <c r="G236" s="125"/>
      <c r="H236" s="125"/>
      <c r="I236" s="125"/>
      <c r="J236" s="78"/>
    </row>
    <row r="237" spans="1:10" ht="12.75">
      <c r="A237" s="100"/>
      <c r="B237" s="125"/>
      <c r="C237" s="125"/>
      <c r="D237" s="125"/>
      <c r="E237" s="125"/>
      <c r="F237" s="125"/>
      <c r="G237" s="125"/>
      <c r="H237" s="125"/>
      <c r="I237" s="125"/>
      <c r="J237" s="78"/>
    </row>
    <row r="238" spans="1:10" ht="12.75">
      <c r="A238" s="100"/>
      <c r="B238" s="78"/>
      <c r="C238" s="78"/>
      <c r="D238" s="78"/>
      <c r="E238" s="78"/>
      <c r="F238" s="78"/>
      <c r="G238" s="78"/>
      <c r="H238" s="78"/>
      <c r="I238" s="78"/>
      <c r="J238" s="78"/>
    </row>
    <row r="239" spans="5:8" ht="12.75">
      <c r="E239" s="73"/>
      <c r="F239" s="43"/>
      <c r="G239" s="73"/>
      <c r="H239" s="73"/>
    </row>
    <row r="240" spans="1:2" ht="11.25" customHeight="1">
      <c r="A240" s="100" t="s">
        <v>173</v>
      </c>
      <c r="B240" s="41" t="s">
        <v>117</v>
      </c>
    </row>
    <row r="241" ht="6.75" customHeight="1"/>
    <row r="245" spans="1:2" ht="12.75">
      <c r="A245" s="100" t="s">
        <v>174</v>
      </c>
      <c r="B245" s="41" t="s">
        <v>64</v>
      </c>
    </row>
    <row r="246" ht="6.75" customHeight="1"/>
    <row r="252" ht="12.75">
      <c r="A252" s="39"/>
    </row>
    <row r="253" spans="1:2" ht="12.75">
      <c r="A253" s="100" t="s">
        <v>175</v>
      </c>
      <c r="B253" s="41" t="s">
        <v>176</v>
      </c>
    </row>
    <row r="259" ht="8.25" customHeight="1"/>
    <row r="260" spans="2:9" ht="12.75">
      <c r="B260" s="125" t="s">
        <v>118</v>
      </c>
      <c r="C260" s="125"/>
      <c r="D260" s="125"/>
      <c r="E260" s="125"/>
      <c r="F260" s="125"/>
      <c r="G260" s="125"/>
      <c r="H260" s="125"/>
      <c r="I260" s="125"/>
    </row>
    <row r="261" spans="2:9" ht="12.75">
      <c r="B261" s="125"/>
      <c r="C261" s="125"/>
      <c r="D261" s="125"/>
      <c r="E261" s="125"/>
      <c r="F261" s="125"/>
      <c r="G261" s="125"/>
      <c r="H261" s="125"/>
      <c r="I261" s="125"/>
    </row>
    <row r="262" ht="12" customHeight="1"/>
    <row r="263" spans="7:8" ht="12.75">
      <c r="G263" s="40" t="s">
        <v>8</v>
      </c>
      <c r="H263" s="40"/>
    </row>
    <row r="264" spans="2:5" ht="12.75">
      <c r="B264" s="79" t="s">
        <v>65</v>
      </c>
      <c r="E264" s="79"/>
    </row>
    <row r="265" spans="2:8" ht="12.75">
      <c r="B265" s="39" t="s">
        <v>66</v>
      </c>
      <c r="G265" s="43">
        <v>11000</v>
      </c>
      <c r="H265" s="43"/>
    </row>
    <row r="266" spans="2:8" ht="12.75">
      <c r="B266" s="39" t="s">
        <v>86</v>
      </c>
      <c r="G266" s="43">
        <v>1000</v>
      </c>
      <c r="H266" s="43"/>
    </row>
    <row r="267" spans="2:8" ht="12.75">
      <c r="B267" s="39" t="s">
        <v>87</v>
      </c>
      <c r="G267" s="43">
        <v>500</v>
      </c>
      <c r="H267" s="43"/>
    </row>
    <row r="268" spans="2:8" ht="12.75">
      <c r="B268" s="39" t="s">
        <v>67</v>
      </c>
      <c r="G268" s="43">
        <v>600</v>
      </c>
      <c r="H268" s="43"/>
    </row>
    <row r="269" spans="2:8" ht="12.75">
      <c r="B269" s="39" t="s">
        <v>88</v>
      </c>
      <c r="G269" s="43">
        <v>1400</v>
      </c>
      <c r="H269" s="43"/>
    </row>
    <row r="270" spans="7:8" ht="13.5" thickBot="1">
      <c r="G270" s="44">
        <f>SUM(G265:G269)</f>
        <v>14500</v>
      </c>
      <c r="H270" s="73"/>
    </row>
    <row r="271" spans="2:8" ht="13.5" thickTop="1">
      <c r="B271" s="39" t="s">
        <v>198</v>
      </c>
      <c r="G271" s="73"/>
      <c r="H271" s="73"/>
    </row>
    <row r="272" ht="12" customHeight="1"/>
    <row r="275" ht="15" customHeight="1"/>
    <row r="280" ht="14.25" customHeight="1"/>
    <row r="281" spans="1:5" ht="12.75">
      <c r="A281" s="100" t="s">
        <v>177</v>
      </c>
      <c r="B281" s="41" t="s">
        <v>68</v>
      </c>
      <c r="E281" s="39" t="s">
        <v>188</v>
      </c>
    </row>
    <row r="282" spans="1:2" ht="7.5" customHeight="1">
      <c r="A282" s="100"/>
      <c r="B282" s="41"/>
    </row>
    <row r="283" spans="1:7" ht="12.75">
      <c r="A283" s="100"/>
      <c r="B283" s="75"/>
      <c r="C283" s="75"/>
      <c r="D283" s="75"/>
      <c r="E283" s="75"/>
      <c r="F283" s="75"/>
      <c r="G283" s="75"/>
    </row>
    <row r="284" spans="1:8" ht="12.75">
      <c r="A284" s="100"/>
      <c r="B284" s="76"/>
      <c r="C284" s="75"/>
      <c r="D284" s="75"/>
      <c r="E284" s="75"/>
      <c r="F284" s="75"/>
      <c r="G284" s="58"/>
      <c r="H284" s="40"/>
    </row>
    <row r="285" spans="2:8" ht="12.75">
      <c r="B285" s="75"/>
      <c r="C285" s="75"/>
      <c r="D285" s="75"/>
      <c r="E285" s="75"/>
      <c r="F285" s="75"/>
      <c r="G285" s="77"/>
      <c r="H285" s="53"/>
    </row>
    <row r="286" spans="2:8" ht="12.75">
      <c r="B286" s="75" t="s">
        <v>199</v>
      </c>
      <c r="C286" s="75"/>
      <c r="D286" s="75"/>
      <c r="E286" s="75"/>
      <c r="F286" s="75"/>
      <c r="G286" s="77"/>
      <c r="H286" s="53"/>
    </row>
    <row r="287" spans="2:8" ht="12.75">
      <c r="B287" s="82" t="s">
        <v>200</v>
      </c>
      <c r="C287" s="83" t="s">
        <v>201</v>
      </c>
      <c r="D287" s="83"/>
      <c r="E287" s="83"/>
      <c r="F287" s="107"/>
      <c r="G287" s="84" t="s">
        <v>200</v>
      </c>
      <c r="H287" s="108" t="s">
        <v>207</v>
      </c>
    </row>
    <row r="288" spans="2:8" ht="12.75">
      <c r="B288" s="85"/>
      <c r="C288" s="76"/>
      <c r="D288" s="76"/>
      <c r="E288" s="76"/>
      <c r="F288" s="109"/>
      <c r="G288" s="86" t="s">
        <v>208</v>
      </c>
      <c r="H288" s="110" t="s">
        <v>213</v>
      </c>
    </row>
    <row r="289" spans="2:8" ht="12.75">
      <c r="B289" s="87"/>
      <c r="C289" s="88"/>
      <c r="D289" s="88"/>
      <c r="E289" s="88"/>
      <c r="F289" s="111"/>
      <c r="G289" s="80" t="s">
        <v>206</v>
      </c>
      <c r="H289" s="112" t="s">
        <v>214</v>
      </c>
    </row>
    <row r="290" spans="2:8" ht="12.75">
      <c r="B290" s="89" t="s">
        <v>209</v>
      </c>
      <c r="C290" s="90" t="s">
        <v>211</v>
      </c>
      <c r="D290" s="90"/>
      <c r="E290" s="90"/>
      <c r="F290" s="107"/>
      <c r="G290" s="91">
        <v>10000</v>
      </c>
      <c r="H290" s="113" t="s">
        <v>212</v>
      </c>
    </row>
    <row r="291" spans="2:8" ht="12.75">
      <c r="B291" s="92" t="s">
        <v>210</v>
      </c>
      <c r="C291" s="75" t="s">
        <v>211</v>
      </c>
      <c r="D291" s="75"/>
      <c r="E291" s="75"/>
      <c r="F291" s="109"/>
      <c r="G291" s="93">
        <v>7000</v>
      </c>
      <c r="H291" s="114" t="s">
        <v>212</v>
      </c>
    </row>
    <row r="292" spans="2:8" ht="12.75">
      <c r="B292" s="92"/>
      <c r="C292" s="75"/>
      <c r="D292" s="75"/>
      <c r="E292" s="75"/>
      <c r="F292" s="109"/>
      <c r="G292" s="93"/>
      <c r="H292" s="114"/>
    </row>
    <row r="293" spans="2:8" ht="13.5" thickBot="1">
      <c r="B293" s="94" t="s">
        <v>16</v>
      </c>
      <c r="C293" s="95"/>
      <c r="D293" s="95"/>
      <c r="E293" s="95"/>
      <c r="F293" s="111"/>
      <c r="G293" s="96">
        <v>17000</v>
      </c>
      <c r="H293" s="115" t="s">
        <v>212</v>
      </c>
    </row>
    <row r="294" spans="2:8" ht="13.5" thickTop="1">
      <c r="B294" s="75"/>
      <c r="C294" s="75"/>
      <c r="D294" s="75"/>
      <c r="E294" s="75"/>
      <c r="F294" s="75"/>
      <c r="G294" s="3"/>
      <c r="H294" s="123"/>
    </row>
    <row r="295" spans="2:8" ht="12.75">
      <c r="B295" s="75"/>
      <c r="C295" s="75"/>
      <c r="D295" s="75"/>
      <c r="E295" s="75"/>
      <c r="F295" s="75"/>
      <c r="G295" s="77"/>
      <c r="H295" s="53"/>
    </row>
    <row r="296" spans="1:4" ht="12.75">
      <c r="A296" s="100" t="s">
        <v>178</v>
      </c>
      <c r="B296" s="76" t="s">
        <v>69</v>
      </c>
      <c r="C296" s="75"/>
      <c r="D296" s="75"/>
    </row>
    <row r="301" spans="1:8" ht="12.75">
      <c r="A301" s="100" t="s">
        <v>179</v>
      </c>
      <c r="B301" s="41" t="s">
        <v>181</v>
      </c>
      <c r="G301" s="40"/>
      <c r="H301" s="40"/>
    </row>
    <row r="303" ht="15" customHeight="1"/>
    <row r="304" ht="15" customHeight="1"/>
    <row r="306" spans="1:2" ht="12.75">
      <c r="A306" s="100" t="s">
        <v>180</v>
      </c>
      <c r="B306" s="41" t="s">
        <v>226</v>
      </c>
    </row>
    <row r="308" ht="12.75">
      <c r="B308" s="39" t="s">
        <v>233</v>
      </c>
    </row>
    <row r="314" ht="12.75">
      <c r="A314" s="39"/>
    </row>
    <row r="315" spans="1:2" ht="12.75">
      <c r="A315" s="100" t="s">
        <v>180</v>
      </c>
      <c r="B315" s="41" t="s">
        <v>182</v>
      </c>
    </row>
    <row r="316" spans="1:2" ht="12.75">
      <c r="A316" s="100"/>
      <c r="B316" s="41"/>
    </row>
    <row r="317" spans="1:2" ht="12.75">
      <c r="A317" s="100"/>
      <c r="B317" s="39" t="s">
        <v>70</v>
      </c>
    </row>
    <row r="318" ht="12.75">
      <c r="A318" s="100"/>
    </row>
    <row r="319" spans="1:8" ht="12.75">
      <c r="A319" s="100"/>
      <c r="E319" s="40" t="s">
        <v>22</v>
      </c>
      <c r="G319" s="40" t="s">
        <v>22</v>
      </c>
      <c r="H319" s="40"/>
    </row>
    <row r="320" spans="1:10" ht="12.75">
      <c r="A320" s="100"/>
      <c r="B320" s="41"/>
      <c r="E320" s="52" t="s">
        <v>71</v>
      </c>
      <c r="F320" s="116"/>
      <c r="G320" s="40" t="s">
        <v>55</v>
      </c>
      <c r="H320" s="40"/>
      <c r="I320" s="116"/>
      <c r="J320" s="116"/>
    </row>
    <row r="321" spans="1:10" ht="12.75">
      <c r="A321" s="100"/>
      <c r="B321" s="41"/>
      <c r="E321" s="53" t="s">
        <v>32</v>
      </c>
      <c r="F321" s="116"/>
      <c r="G321" s="53" t="s">
        <v>32</v>
      </c>
      <c r="H321" s="53"/>
      <c r="I321" s="116"/>
      <c r="J321" s="116"/>
    </row>
    <row r="322" spans="1:10" ht="12.75">
      <c r="A322" s="100"/>
      <c r="B322" s="41"/>
      <c r="E322" s="53" t="s">
        <v>24</v>
      </c>
      <c r="F322" s="116"/>
      <c r="G322" s="53" t="s">
        <v>35</v>
      </c>
      <c r="H322" s="53"/>
      <c r="I322" s="116"/>
      <c r="J322" s="116"/>
    </row>
    <row r="323" spans="5:8" ht="12.75">
      <c r="E323" s="53" t="s">
        <v>78</v>
      </c>
      <c r="G323" s="53" t="s">
        <v>78</v>
      </c>
      <c r="H323" s="53"/>
    </row>
    <row r="324" spans="5:8" ht="12.75">
      <c r="E324" s="53"/>
      <c r="G324" s="53"/>
      <c r="H324" s="53"/>
    </row>
    <row r="325" spans="2:8" ht="13.5" thickBot="1">
      <c r="B325" s="39" t="s">
        <v>183</v>
      </c>
      <c r="E325" s="54">
        <v>3289</v>
      </c>
      <c r="F325" s="43"/>
      <c r="G325" s="54">
        <v>6704</v>
      </c>
      <c r="H325" s="117"/>
    </row>
    <row r="326" spans="5:8" ht="13.5" thickTop="1">
      <c r="E326" s="55"/>
      <c r="F326" s="43"/>
      <c r="G326" s="55"/>
      <c r="H326" s="55"/>
    </row>
    <row r="327" spans="2:8" ht="12.75">
      <c r="B327" s="39" t="s">
        <v>72</v>
      </c>
      <c r="E327" s="56"/>
      <c r="F327" s="43"/>
      <c r="G327" s="56"/>
      <c r="H327" s="56"/>
    </row>
    <row r="328" spans="2:8" ht="13.5" thickBot="1">
      <c r="B328" s="39" t="s">
        <v>73</v>
      </c>
      <c r="E328" s="54">
        <v>80000</v>
      </c>
      <c r="F328" s="43"/>
      <c r="G328" s="54">
        <v>80000</v>
      </c>
      <c r="H328" s="117"/>
    </row>
    <row r="329" spans="5:8" ht="13.5" thickTop="1">
      <c r="E329" s="55"/>
      <c r="F329" s="43"/>
      <c r="G329" s="55"/>
      <c r="H329" s="55"/>
    </row>
    <row r="330" ht="12.75">
      <c r="B330" s="39" t="s">
        <v>184</v>
      </c>
    </row>
    <row r="331" ht="12.75">
      <c r="B331" s="39" t="s">
        <v>0</v>
      </c>
    </row>
    <row r="332" spans="2:8" ht="13.5" thickBot="1">
      <c r="B332" s="39" t="s">
        <v>1</v>
      </c>
      <c r="E332" s="57">
        <f>(E325/E328)*100</f>
        <v>4.11125</v>
      </c>
      <c r="F332" s="43"/>
      <c r="G332" s="57">
        <f>(G325/G328)*100</f>
        <v>8.38</v>
      </c>
      <c r="H332" s="55"/>
    </row>
    <row r="333" spans="5:8" ht="13.5" thickTop="1">
      <c r="E333" s="55"/>
      <c r="F333" s="43"/>
      <c r="G333" s="55"/>
      <c r="H333" s="55"/>
    </row>
    <row r="334" spans="5:8" ht="12.75">
      <c r="E334" s="56"/>
      <c r="F334" s="43"/>
      <c r="G334" s="56"/>
      <c r="H334" s="56"/>
    </row>
    <row r="335" spans="5:8" ht="12.75">
      <c r="E335" s="53"/>
      <c r="G335" s="53"/>
      <c r="H335" s="53"/>
    </row>
    <row r="336" spans="5:8" ht="12.75">
      <c r="E336" s="53"/>
      <c r="G336" s="53"/>
      <c r="H336" s="53"/>
    </row>
    <row r="337" spans="5:8" ht="12.75">
      <c r="E337" s="53"/>
      <c r="G337" s="53"/>
      <c r="H337" s="53"/>
    </row>
    <row r="338" spans="5:8" ht="12.75">
      <c r="E338" s="53"/>
      <c r="G338" s="53"/>
      <c r="H338" s="53"/>
    </row>
    <row r="339" spans="5:8" ht="12.75">
      <c r="E339" s="53"/>
      <c r="G339" s="53"/>
      <c r="H339" s="53"/>
    </row>
    <row r="340" spans="5:8" ht="12.75">
      <c r="E340" s="53"/>
      <c r="G340" s="53"/>
      <c r="H340" s="53"/>
    </row>
    <row r="341" spans="5:8" ht="12.75">
      <c r="E341" s="53"/>
      <c r="G341" s="53"/>
      <c r="H341" s="53"/>
    </row>
    <row r="342" spans="5:8" ht="12.75">
      <c r="E342" s="56"/>
      <c r="F342" s="43"/>
      <c r="G342" s="56"/>
      <c r="H342" s="56"/>
    </row>
    <row r="343" spans="5:8" ht="12.75">
      <c r="E343" s="56"/>
      <c r="F343" s="43"/>
      <c r="G343" s="56"/>
      <c r="H343" s="56"/>
    </row>
    <row r="344" spans="5:8" ht="12.75">
      <c r="E344" s="53"/>
      <c r="G344" s="53"/>
      <c r="H344" s="53"/>
    </row>
    <row r="345" spans="5:8" ht="12.75">
      <c r="E345" s="53"/>
      <c r="G345" s="53"/>
      <c r="H345" s="53"/>
    </row>
    <row r="346" spans="5:8" ht="12.75">
      <c r="E346" s="53"/>
      <c r="G346" s="53"/>
      <c r="H346" s="53"/>
    </row>
    <row r="347" spans="5:8" ht="12.75">
      <c r="E347" s="53"/>
      <c r="G347" s="53"/>
      <c r="H347" s="53"/>
    </row>
    <row r="348" spans="5:8" ht="12.75">
      <c r="E348" s="53"/>
      <c r="G348" s="53"/>
      <c r="H348" s="53"/>
    </row>
    <row r="349" spans="5:8" ht="12.75">
      <c r="E349" s="53"/>
      <c r="G349" s="53"/>
      <c r="H349" s="53"/>
    </row>
    <row r="350" spans="5:8" ht="12.75">
      <c r="E350" s="53"/>
      <c r="G350" s="53"/>
      <c r="H350" s="53"/>
    </row>
    <row r="351" spans="5:8" ht="12.75">
      <c r="E351" s="53"/>
      <c r="G351" s="53"/>
      <c r="H351" s="53"/>
    </row>
    <row r="352" spans="5:8" ht="12.75">
      <c r="E352" s="53"/>
      <c r="G352" s="53"/>
      <c r="H352" s="53"/>
    </row>
  </sheetData>
  <mergeCells count="24">
    <mergeCell ref="B23:I24"/>
    <mergeCell ref="B16:I21"/>
    <mergeCell ref="B235:I237"/>
    <mergeCell ref="A186:I187"/>
    <mergeCell ref="B94:I95"/>
    <mergeCell ref="B125:I126"/>
    <mergeCell ref="B128:I129"/>
    <mergeCell ref="B131:I133"/>
    <mergeCell ref="B135:I136"/>
    <mergeCell ref="B151:I152"/>
    <mergeCell ref="B260:I261"/>
    <mergeCell ref="B10:I11"/>
    <mergeCell ref="B13:I14"/>
    <mergeCell ref="B51:I52"/>
    <mergeCell ref="B88:I89"/>
    <mergeCell ref="B99:I101"/>
    <mergeCell ref="B103:I105"/>
    <mergeCell ref="B107:I109"/>
    <mergeCell ref="B111:I113"/>
    <mergeCell ref="B115:I117"/>
    <mergeCell ref="B214:I215"/>
    <mergeCell ref="B157:I158"/>
    <mergeCell ref="B29:I30"/>
    <mergeCell ref="B40:I41"/>
  </mergeCells>
  <printOptions/>
  <pageMargins left="0.75" right="0.5" top="0.5" bottom="0.5" header="0.5" footer="0.25"/>
  <pageSetup horizontalDpi="1200" verticalDpi="1200" orientation="portrait" scale="85" r:id="rId2"/>
  <headerFooter alignWithMargins="0">
    <oddFooter>&amp;C&amp;P</oddFooter>
  </headerFooter>
  <rowBreaks count="5" manualBreakCount="5">
    <brk id="64" max="8" man="1"/>
    <brk id="121" max="8" man="1"/>
    <brk id="185" max="8" man="1"/>
    <brk id="251" max="8" man="1"/>
    <brk id="31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Aerospeed</cp:lastModifiedBy>
  <cp:lastPrinted>2004-11-01T07:47:40Z</cp:lastPrinted>
  <dcterms:created xsi:type="dcterms:W3CDTF">2001-03-17T05:13:36Z</dcterms:created>
  <dcterms:modified xsi:type="dcterms:W3CDTF">2004-11-01T07:48:08Z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-1398923583</vt:i4>
  </property>
  <property fmtid="{D5CDD505-2E9C-101B-9397-08002B2CF9AE}" pid="3" name="_EmailSubject">
    <vt:lpwstr>2nd quarter announcement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-2010607185</vt:i4>
  </property>
</Properties>
</file>